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595" tabRatio="500" activeTab="0"/>
  </bookViews>
  <sheets>
    <sheet name="Hoja1" sheetId="1" r:id="rId1"/>
  </sheets>
  <externalReferences>
    <externalReference r:id="rId4"/>
    <externalReference r:id="rId5"/>
    <externalReference r:id="rId6"/>
  </externalReferences>
  <definedNames>
    <definedName name="_xlnm.Print_Area" localSheetId="0">'Hoja1'!$A$1:$P$135</definedName>
    <definedName name="_xlnm.Print_Titles" localSheetId="0">'Hoja1'!$A:$A,'Hoja1'!$1:$7</definedName>
  </definedNames>
  <calcPr fullCalcOnLoad="1"/>
</workbook>
</file>

<file path=xl/sharedStrings.xml><?xml version="1.0" encoding="utf-8"?>
<sst xmlns="http://schemas.openxmlformats.org/spreadsheetml/2006/main" count="155" uniqueCount="143">
  <si>
    <t>MUNICIPALIDAD DE LA CIUDAD DE MENDOZA</t>
  </si>
  <si>
    <t>Ejecución Erogaciones por Objeto</t>
  </si>
  <si>
    <t>Enero Devengado</t>
  </si>
  <si>
    <t>Febrero Devengado</t>
  </si>
  <si>
    <t>Marzo Devengado</t>
  </si>
  <si>
    <t>Abril Devengado</t>
  </si>
  <si>
    <t>Mayo Devengado</t>
  </si>
  <si>
    <t>Junio Devengado</t>
  </si>
  <si>
    <t>Julio Devengado</t>
  </si>
  <si>
    <t>Agosto Devengado</t>
  </si>
  <si>
    <t>Septiembre Devengado</t>
  </si>
  <si>
    <t>Octubre Devengado</t>
  </si>
  <si>
    <t>Noviembre Devengado</t>
  </si>
  <si>
    <t>Diciembre Devengado</t>
  </si>
  <si>
    <t>Acumulado Devengado</t>
  </si>
  <si>
    <t>% devengado s/votado</t>
  </si>
  <si>
    <t>PARTIDAS</t>
  </si>
  <si>
    <t>Devengado</t>
  </si>
  <si>
    <t>EROGACIONES CORRIENTES</t>
  </si>
  <si>
    <t>SUBTOTAL GASTOS DE OPERACION</t>
  </si>
  <si>
    <t>PERSONAL</t>
  </si>
  <si>
    <t>Pers.Permanente</t>
  </si>
  <si>
    <t>Pers.Temporario</t>
  </si>
  <si>
    <t>BIENES DE CONSUMO</t>
  </si>
  <si>
    <t>Alimentos, Racionamiento y Refrigerio</t>
  </si>
  <si>
    <t>Forraje y alimentos para animales</t>
  </si>
  <si>
    <t>Combustible</t>
  </si>
  <si>
    <t>Lubricante</t>
  </si>
  <si>
    <t>Uniformes y equipos para el personal</t>
  </si>
  <si>
    <t>Utiles,papeleria y efectos de oficina</t>
  </si>
  <si>
    <t>Materiales didacticos y deportivos</t>
  </si>
  <si>
    <t>Prod.Medicinales y elem.complem.p/salud</t>
  </si>
  <si>
    <t>Fertiliz. Y Prod.p/sanidad veg y animal</t>
  </si>
  <si>
    <t>Articulos de limpieza y desinfeccion</t>
  </si>
  <si>
    <t>Articulos de Bazar y menaje</t>
  </si>
  <si>
    <t>Elem.p/conserv.inmuebles e instalaciones</t>
  </si>
  <si>
    <t>Equipos conserv.de rodados y maquinaria</t>
  </si>
  <si>
    <t>Elem.p/conserv.muebles y o/bs capital</t>
  </si>
  <si>
    <t>Insumos para sistema informaticos</t>
  </si>
  <si>
    <t>Otros bienes de consumo</t>
  </si>
  <si>
    <t>SERVICIOS</t>
  </si>
  <si>
    <t>Electricidad,Gas y Agua y cloaca</t>
  </si>
  <si>
    <t>Comunicaciones</t>
  </si>
  <si>
    <t>Publicidad y Propaganda</t>
  </si>
  <si>
    <t>Seguros</t>
  </si>
  <si>
    <t>Alquileres</t>
  </si>
  <si>
    <t>Impuestos, Dchos. y Tasas</t>
  </si>
  <si>
    <t>Viaticos, pasajes, movilidad</t>
  </si>
  <si>
    <t>Cortesía, Homenaje y Protocolo</t>
  </si>
  <si>
    <t>Gastos Judiciales</t>
  </si>
  <si>
    <t>Conservacion de inmuebles e Instalac.</t>
  </si>
  <si>
    <t>Conservacion de Rodados y maquinas</t>
  </si>
  <si>
    <t>Limpieza y desinfeccion</t>
  </si>
  <si>
    <t>Gastos de Imprenta y Reproduccion</t>
  </si>
  <si>
    <t xml:space="preserve">      Tercerizacion Higiene Urbana</t>
  </si>
  <si>
    <t xml:space="preserve">      Tercerizacion Paseos Publicos</t>
  </si>
  <si>
    <t xml:space="preserve">      Tercerizacion Vigilancia</t>
  </si>
  <si>
    <t xml:space="preserve">      Tercerizacion Saneamiento Ambiental</t>
  </si>
  <si>
    <t>Gastos Bancarios</t>
  </si>
  <si>
    <t>Festivales, Exposiciones y concursos</t>
  </si>
  <si>
    <t>Otros Servicios</t>
  </si>
  <si>
    <t>Locaciones</t>
  </si>
  <si>
    <t>INTERESES Y GTOS DE LA DEUDA</t>
  </si>
  <si>
    <t>TRANSFERENCIAS</t>
  </si>
  <si>
    <t>Transferencias corrientes</t>
  </si>
  <si>
    <t>Ayuda Social Directa</t>
  </si>
  <si>
    <t>Becas</t>
  </si>
  <si>
    <t>Donac., Contrib. y Premios</t>
  </si>
  <si>
    <t>Ayuda Social  con prestacion de servicios</t>
  </si>
  <si>
    <t>Ayuda Social  con prestacion con fondos provinciales</t>
  </si>
  <si>
    <t>Ayuda Social  con prestacion con fondos Nacionales</t>
  </si>
  <si>
    <t>EROGACIONES DE CAPITAL</t>
  </si>
  <si>
    <t>SUBTOTAL INVERSION REAL</t>
  </si>
  <si>
    <t>BIENES DE CAPITAL</t>
  </si>
  <si>
    <t>Maquinarias</t>
  </si>
  <si>
    <t>Herram. y Utiles de Trab.</t>
  </si>
  <si>
    <t>Medios de Transporte</t>
  </si>
  <si>
    <t>Aparatos e Instrumentos</t>
  </si>
  <si>
    <t>Equipos y utiles educacionales y recreat.</t>
  </si>
  <si>
    <t>Elementos de Seguridad</t>
  </si>
  <si>
    <t>Colección y Elem. Biblioteca y museos</t>
  </si>
  <si>
    <t>Moblaje</t>
  </si>
  <si>
    <t>Maquinas,equip.oficina y equip.comput.</t>
  </si>
  <si>
    <t>Instalaciones</t>
  </si>
  <si>
    <t>Semovientes</t>
  </si>
  <si>
    <t>Varios de Capital</t>
  </si>
  <si>
    <t>TRABAJOS PUBLICOS</t>
  </si>
  <si>
    <t>Obras por Administración</t>
  </si>
  <si>
    <t>Obras Varias</t>
  </si>
  <si>
    <t>Reposición Alumbrado Publico</t>
  </si>
  <si>
    <t>OBRAS POR CONTRATO</t>
  </si>
  <si>
    <t>Mantenimiento de Fuentes ornamentales Espacios pcos, plazas y paseos</t>
  </si>
  <si>
    <t>Reposicion Lozas de Calzadas Varias</t>
  </si>
  <si>
    <t>Mantenimiento y refuncionalizacion de ascensores edificio municipal</t>
  </si>
  <si>
    <t>INVERSION FINANCIERA</t>
  </si>
  <si>
    <t>INVERSION EN BIENES PREEXISTENTE</t>
  </si>
  <si>
    <t>BIENES PREEXISTENTES</t>
  </si>
  <si>
    <t>Terrenos</t>
  </si>
  <si>
    <t>Edificios obras e Instalaciones</t>
  </si>
  <si>
    <t>Transferencias p/finan.erog.capital</t>
  </si>
  <si>
    <t>SUB-TOTAL EROG.CTES Y CAPITAL</t>
  </si>
  <si>
    <t>AMORTIZACION DE LA DEUDA</t>
  </si>
  <si>
    <t>Deuda Consolidada</t>
  </si>
  <si>
    <t>Deuda Flotante</t>
  </si>
  <si>
    <t>TOTAL de EROGACIONES CON AMORTIZACION</t>
  </si>
  <si>
    <t>Fuente: Dirección de Finanzas. Municipalidad de la Ciudad de Mendoza.  finanzas@ciudaddemendoza.gov.ar</t>
  </si>
  <si>
    <t>Refuerzo estructura Casona Ferroviaria calle Suipacha</t>
  </si>
  <si>
    <t>Reparacion de veredas por daños de raices de arbolado</t>
  </si>
  <si>
    <t>Conservacion Muebles y Otros Bs Capital</t>
  </si>
  <si>
    <t>Restauracion Estacion Cultural</t>
  </si>
  <si>
    <t>Infraestructura y Servicios Sector A Lote 1</t>
  </si>
  <si>
    <t>Infraestructura y Servicios Sector B Lote 2</t>
  </si>
  <si>
    <t>Infraestructura y Servicios Secto C Lote 3</t>
  </si>
  <si>
    <t>Equipamiento Comunitario Lote 4</t>
  </si>
  <si>
    <t>Obras Complementarias Lote 5</t>
  </si>
  <si>
    <t>Reacondicionamiento calzada vehicular Calle Ituzaingo entre Chacabuco y S. Ester</t>
  </si>
  <si>
    <t>Repavimentacion Calle Juan de Dios Videla</t>
  </si>
  <si>
    <t>Trasnferencias al Sector Publico</t>
  </si>
  <si>
    <t>Ciclovia</t>
  </si>
  <si>
    <t>Remodelacion y ampliacion Centro de Salud Andino</t>
  </si>
  <si>
    <t>Demarcacion Horizontal de Pavimento</t>
  </si>
  <si>
    <t>Repavimentacion Calle Suipacha</t>
  </si>
  <si>
    <t>Construccion Parque Lineal Norte</t>
  </si>
  <si>
    <t>Reparacion calzada San Juan/Moron convenio AYSAM</t>
  </si>
  <si>
    <t>Repavimentación Calle Pueyrredon</t>
  </si>
  <si>
    <t>Federacion de Box</t>
  </si>
  <si>
    <t>Demolicion edificio Entre Rios - Salta</t>
  </si>
  <si>
    <t>Obra reparación veredas y extraccion de tocones</t>
  </si>
  <si>
    <t>Obras por Contrato a asignar</t>
  </si>
  <si>
    <t>Vigente 2022</t>
  </si>
  <si>
    <t xml:space="preserve">Año 2.022 - Devengado  Acumulado Provisorio </t>
  </si>
  <si>
    <t>Repa.Veredas.Av. J.V.Zapata (S.Martín-Costanera)</t>
  </si>
  <si>
    <t>Obras Complementarias Gimnasio 5</t>
  </si>
  <si>
    <t>Reacondicionamiento calzada vehicular Calle T.Benegas entre Suipacha y J.B.Justo</t>
  </si>
  <si>
    <t>Demarcacion Horizontal de Pavimentos</t>
  </si>
  <si>
    <t>Reconstrucción localizada en pavimento asfaltico</t>
  </si>
  <si>
    <t>Obra Acupuntura Urbana</t>
  </si>
  <si>
    <t>Revalorizacion.Plaza Belgrano</t>
  </si>
  <si>
    <t>Erradicacion y adecuacion de nichos a Forestales</t>
  </si>
  <si>
    <t>Honorarios</t>
  </si>
  <si>
    <t>Responsable:finanzas@ciudaddemendoza.gov.ar</t>
  </si>
  <si>
    <t>Remodelacion Plazoletas Godoy</t>
  </si>
  <si>
    <t>Repavimentación Calle Belgrano y Otras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</si>
</sst>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[$€-1]_-;\-* #,##0.00\ [$€-1]_-;_-* \-??\ [$€-1]_-"/>
    <numFmt numFmtId="165" formatCode="_ [$$-2C0A]\ * #,##0.00_ ;_ [$$-2C0A]\ * \-#,##0.00_ ;_ [$$-2C0A]\ * \-??_ ;_ @_ "/>
    <numFmt numFmtId="166" formatCode="0\ %"/>
    <numFmt numFmtId="167" formatCode="_ * #,##0.00_ ;_ * \-#,##0.00_ ;_ * \-??_ ;_ @_ "/>
    <numFmt numFmtId="168" formatCode="_(* #,##0_);_(* \(#,##0\);_(* \-??_);_(@_)"/>
    <numFmt numFmtId="169" formatCode="_(* #,##0.00_);_(* \(#,##0.00\);_(* \-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9">
    <font>
      <sz val="10"/>
      <name val="Arial"/>
      <family val="0"/>
    </font>
    <font>
      <sz val="11"/>
      <color indexed="55"/>
      <name val="Calibri"/>
      <family val="2"/>
    </font>
    <font>
      <sz val="12"/>
      <name val="Courier New"/>
      <family val="3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55"/>
      <name val="Arial"/>
      <family val="2"/>
    </font>
    <font>
      <b/>
      <sz val="15"/>
      <color indexed="55"/>
      <name val="Arial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8"/>
      <color indexed="55"/>
      <name val="Arial"/>
      <family val="2"/>
    </font>
    <font>
      <b/>
      <sz val="6"/>
      <color indexed="55"/>
      <name val="Helvetica-Bold"/>
      <family val="0"/>
    </font>
    <font>
      <b/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6"/>
      <color rgb="FF000000"/>
      <name val="Helvetica-Bold"/>
      <family val="0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4" fontId="0" fillId="0" borderId="0" applyBorder="0" applyProtection="0">
      <alignment/>
    </xf>
    <xf numFmtId="0" fontId="42" fillId="30" borderId="0" applyNumberFormat="0" applyBorder="0" applyAlignment="0" applyProtection="0"/>
    <xf numFmtId="167" fontId="0" fillId="0" borderId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165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48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166" fontId="3" fillId="0" borderId="0" xfId="73" applyFont="1" applyBorder="1" applyAlignment="1" applyProtection="1">
      <alignment horizontal="center"/>
      <protection/>
    </xf>
    <xf numFmtId="167" fontId="0" fillId="0" borderId="0" xfId="47" applyFont="1" applyBorder="1" applyAlignment="1" applyProtection="1">
      <alignment/>
      <protection/>
    </xf>
    <xf numFmtId="4" fontId="51" fillId="0" borderId="0" xfId="0" applyNumberFormat="1" applyFont="1" applyAlignment="1" applyProtection="1">
      <alignment horizontal="left"/>
      <protection/>
    </xf>
    <xf numFmtId="4" fontId="52" fillId="0" borderId="0" xfId="0" applyNumberFormat="1" applyFont="1" applyAlignment="1" applyProtection="1">
      <alignment horizontal="left"/>
      <protection/>
    </xf>
    <xf numFmtId="166" fontId="53" fillId="0" borderId="0" xfId="73" applyFont="1" applyBorder="1" applyAlignment="1" applyProtection="1">
      <alignment horizontal="center"/>
      <protection/>
    </xf>
    <xf numFmtId="3" fontId="54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>
      <alignment/>
    </xf>
    <xf numFmtId="3" fontId="55" fillId="0" borderId="0" xfId="0" applyNumberFormat="1" applyFont="1" applyBorder="1" applyAlignment="1" applyProtection="1">
      <alignment/>
      <protection/>
    </xf>
    <xf numFmtId="4" fontId="52" fillId="0" borderId="0" xfId="0" applyNumberFormat="1" applyFont="1" applyBorder="1" applyAlignment="1" applyProtection="1">
      <alignment horizontal="left"/>
      <protection/>
    </xf>
    <xf numFmtId="4" fontId="55" fillId="0" borderId="0" xfId="0" applyNumberFormat="1" applyFont="1" applyAlignment="1" applyProtection="1">
      <alignment horizontal="left"/>
      <protection/>
    </xf>
    <xf numFmtId="167" fontId="53" fillId="0" borderId="0" xfId="47" applyFont="1" applyBorder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left"/>
      <protection locked="0"/>
    </xf>
    <xf numFmtId="4" fontId="53" fillId="0" borderId="0" xfId="0" applyNumberFormat="1" applyFont="1" applyBorder="1" applyAlignment="1" applyProtection="1">
      <alignment horizontal="right"/>
      <protection/>
    </xf>
    <xf numFmtId="166" fontId="3" fillId="0" borderId="0" xfId="73" applyFont="1" applyBorder="1" applyAlignment="1" applyProtection="1">
      <alignment horizontal="center"/>
      <protection locked="0"/>
    </xf>
    <xf numFmtId="4" fontId="54" fillId="0" borderId="10" xfId="0" applyNumberFormat="1" applyFont="1" applyBorder="1" applyAlignment="1" applyProtection="1">
      <alignment horizontal="center"/>
      <protection/>
    </xf>
    <xf numFmtId="4" fontId="55" fillId="0" borderId="11" xfId="0" applyNumberFormat="1" applyFont="1" applyBorder="1" applyAlignment="1" applyProtection="1">
      <alignment horizontal="center" vertical="center"/>
      <protection/>
    </xf>
    <xf numFmtId="4" fontId="55" fillId="0" borderId="12" xfId="0" applyNumberFormat="1" applyFont="1" applyBorder="1" applyAlignment="1" applyProtection="1">
      <alignment/>
      <protection/>
    </xf>
    <xf numFmtId="166" fontId="53" fillId="0" borderId="12" xfId="73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4" fontId="55" fillId="0" borderId="13" xfId="0" applyNumberFormat="1" applyFont="1" applyBorder="1" applyAlignment="1" applyProtection="1">
      <alignment/>
      <protection/>
    </xf>
    <xf numFmtId="4" fontId="54" fillId="0" borderId="14" xfId="0" applyNumberFormat="1" applyFont="1" applyBorder="1" applyAlignment="1" applyProtection="1">
      <alignment/>
      <protection/>
    </xf>
    <xf numFmtId="4" fontId="54" fillId="0" borderId="15" xfId="0" applyNumberFormat="1" applyFont="1" applyBorder="1" applyAlignment="1" applyProtection="1">
      <alignment/>
      <protection/>
    </xf>
    <xf numFmtId="166" fontId="56" fillId="0" borderId="15" xfId="73" applyFont="1" applyBorder="1" applyAlignment="1" applyProtection="1">
      <alignment horizontal="center"/>
      <protection/>
    </xf>
    <xf numFmtId="4" fontId="56" fillId="0" borderId="0" xfId="0" applyNumberFormat="1" applyFont="1" applyBorder="1" applyAlignment="1" applyProtection="1">
      <alignment horizontal="right"/>
      <protection/>
    </xf>
    <xf numFmtId="4" fontId="54" fillId="0" borderId="16" xfId="0" applyNumberFormat="1" applyFont="1" applyBorder="1" applyAlignment="1" applyProtection="1">
      <alignment/>
      <protection/>
    </xf>
    <xf numFmtId="166" fontId="56" fillId="0" borderId="17" xfId="73" applyFont="1" applyBorder="1" applyAlignment="1" applyProtection="1">
      <alignment horizontal="center"/>
      <protection/>
    </xf>
    <xf numFmtId="166" fontId="56" fillId="0" borderId="18" xfId="73" applyFont="1" applyBorder="1" applyAlignment="1" applyProtection="1">
      <alignment horizontal="center"/>
      <protection/>
    </xf>
    <xf numFmtId="4" fontId="56" fillId="0" borderId="19" xfId="0" applyNumberFormat="1" applyFont="1" applyBorder="1" applyAlignment="1" applyProtection="1">
      <alignment horizontal="right"/>
      <protection locked="0"/>
    </xf>
    <xf numFmtId="4" fontId="54" fillId="0" borderId="17" xfId="0" applyNumberFormat="1" applyFont="1" applyBorder="1" applyAlignment="1" applyProtection="1">
      <alignment/>
      <protection/>
    </xf>
    <xf numFmtId="166" fontId="56" fillId="0" borderId="14" xfId="73" applyFont="1" applyBorder="1" applyAlignment="1" applyProtection="1">
      <alignment horizontal="center"/>
      <protection/>
    </xf>
    <xf numFmtId="166" fontId="53" fillId="0" borderId="17" xfId="73" applyFont="1" applyBorder="1" applyAlignment="1" applyProtection="1">
      <alignment horizontal="center"/>
      <protection/>
    </xf>
    <xf numFmtId="166" fontId="53" fillId="0" borderId="16" xfId="73" applyFont="1" applyBorder="1" applyAlignment="1" applyProtection="1">
      <alignment horizontal="center"/>
      <protection/>
    </xf>
    <xf numFmtId="4" fontId="54" fillId="0" borderId="0" xfId="0" applyNumberFormat="1" applyFont="1" applyBorder="1" applyAlignment="1" applyProtection="1">
      <alignment/>
      <protection/>
    </xf>
    <xf numFmtId="4" fontId="55" fillId="0" borderId="0" xfId="0" applyNumberFormat="1" applyFont="1" applyBorder="1" applyAlignment="1" applyProtection="1">
      <alignment/>
      <protection/>
    </xf>
    <xf numFmtId="166" fontId="56" fillId="0" borderId="0" xfId="73" applyFont="1" applyBorder="1" applyAlignment="1" applyProtection="1">
      <alignment horizontal="center"/>
      <protection/>
    </xf>
    <xf numFmtId="166" fontId="53" fillId="0" borderId="13" xfId="73" applyFont="1" applyBorder="1" applyAlignment="1" applyProtection="1">
      <alignment horizontal="center"/>
      <protection/>
    </xf>
    <xf numFmtId="166" fontId="56" fillId="0" borderId="16" xfId="73" applyFont="1" applyBorder="1" applyAlignment="1" applyProtection="1">
      <alignment horizontal="center"/>
      <protection/>
    </xf>
    <xf numFmtId="4" fontId="54" fillId="0" borderId="2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4" fontId="54" fillId="0" borderId="21" xfId="0" applyNumberFormat="1" applyFont="1" applyBorder="1" applyAlignment="1" applyProtection="1">
      <alignment/>
      <protection/>
    </xf>
    <xf numFmtId="4" fontId="55" fillId="0" borderId="12" xfId="0" applyNumberFormat="1" applyFont="1" applyBorder="1" applyAlignment="1" applyProtection="1">
      <alignment horizontal="right"/>
      <protection/>
    </xf>
    <xf numFmtId="4" fontId="55" fillId="0" borderId="22" xfId="0" applyNumberFormat="1" applyFont="1" applyBorder="1" applyAlignment="1" applyProtection="1">
      <alignment/>
      <protection/>
    </xf>
    <xf numFmtId="4" fontId="54" fillId="0" borderId="23" xfId="0" applyNumberFormat="1" applyFont="1" applyBorder="1" applyAlignment="1" applyProtection="1">
      <alignment/>
      <protection/>
    </xf>
    <xf numFmtId="4" fontId="54" fillId="0" borderId="18" xfId="0" applyNumberFormat="1" applyFont="1" applyBorder="1" applyAlignment="1" applyProtection="1">
      <alignment/>
      <protection/>
    </xf>
    <xf numFmtId="4" fontId="54" fillId="0" borderId="24" xfId="0" applyNumberFormat="1" applyFont="1" applyBorder="1" applyAlignment="1" applyProtection="1">
      <alignment/>
      <protection/>
    </xf>
    <xf numFmtId="166" fontId="53" fillId="0" borderId="11" xfId="73" applyFont="1" applyBorder="1" applyAlignment="1" applyProtection="1">
      <alignment horizontal="center"/>
      <protection/>
    </xf>
    <xf numFmtId="167" fontId="0" fillId="0" borderId="25" xfId="47" applyFont="1" applyBorder="1" applyAlignment="1" applyProtection="1">
      <alignment/>
      <protection/>
    </xf>
    <xf numFmtId="4" fontId="54" fillId="0" borderId="26" xfId="0" applyNumberFormat="1" applyFont="1" applyBorder="1" applyAlignment="1" applyProtection="1">
      <alignment/>
      <protection/>
    </xf>
    <xf numFmtId="4" fontId="56" fillId="0" borderId="27" xfId="0" applyNumberFormat="1" applyFont="1" applyBorder="1" applyAlignment="1" applyProtection="1">
      <alignment horizontal="right"/>
      <protection locked="0"/>
    </xf>
    <xf numFmtId="4" fontId="56" fillId="0" borderId="19" xfId="0" applyNumberFormat="1" applyFont="1" applyBorder="1" applyAlignment="1" applyProtection="1">
      <alignment/>
      <protection/>
    </xf>
    <xf numFmtId="4" fontId="54" fillId="0" borderId="11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166" fontId="53" fillId="0" borderId="15" xfId="73" applyFont="1" applyBorder="1" applyAlignment="1" applyProtection="1">
      <alignment horizontal="center"/>
      <protection/>
    </xf>
    <xf numFmtId="4" fontId="54" fillId="0" borderId="28" xfId="0" applyNumberFormat="1" applyFont="1" applyBorder="1" applyAlignment="1" applyProtection="1">
      <alignment/>
      <protection/>
    </xf>
    <xf numFmtId="4" fontId="53" fillId="0" borderId="12" xfId="0" applyNumberFormat="1" applyFont="1" applyBorder="1" applyAlignment="1" applyProtection="1">
      <alignment/>
      <protection/>
    </xf>
    <xf numFmtId="4" fontId="53" fillId="0" borderId="0" xfId="0" applyNumberFormat="1" applyFont="1" applyBorder="1" applyAlignment="1" applyProtection="1">
      <alignment/>
      <protection/>
    </xf>
    <xf numFmtId="4" fontId="55" fillId="0" borderId="29" xfId="0" applyNumberFormat="1" applyFont="1" applyBorder="1" applyAlignment="1" applyProtection="1">
      <alignment/>
      <protection/>
    </xf>
    <xf numFmtId="4" fontId="0" fillId="0" borderId="0" xfId="0" applyNumberFormat="1" applyFont="1" applyAlignment="1">
      <alignment/>
    </xf>
    <xf numFmtId="4" fontId="54" fillId="0" borderId="2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169" fontId="8" fillId="0" borderId="0" xfId="47" applyNumberFormat="1" applyFont="1" applyBorder="1" applyAlignment="1" applyProtection="1">
      <alignment/>
      <protection/>
    </xf>
    <xf numFmtId="4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57" fillId="0" borderId="0" xfId="0" applyNumberFormat="1" applyFont="1" applyAlignment="1">
      <alignment/>
    </xf>
    <xf numFmtId="4" fontId="58" fillId="33" borderId="19" xfId="0" applyNumberFormat="1" applyFont="1" applyFill="1" applyBorder="1" applyAlignment="1" applyProtection="1">
      <alignment horizontal="right"/>
      <protection/>
    </xf>
    <xf numFmtId="4" fontId="58" fillId="33" borderId="30" xfId="0" applyNumberFormat="1" applyFont="1" applyFill="1" applyBorder="1" applyAlignment="1" applyProtection="1">
      <alignment horizontal="right"/>
      <protection/>
    </xf>
    <xf numFmtId="4" fontId="58" fillId="33" borderId="31" xfId="0" applyNumberFormat="1" applyFont="1" applyFill="1" applyBorder="1" applyAlignment="1" applyProtection="1">
      <alignment horizontal="right"/>
      <protection/>
    </xf>
    <xf numFmtId="168" fontId="4" fillId="33" borderId="12" xfId="47" applyNumberFormat="1" applyFont="1" applyFill="1" applyBorder="1" applyAlignment="1" applyProtection="1">
      <alignment/>
      <protection/>
    </xf>
    <xf numFmtId="4" fontId="0" fillId="33" borderId="32" xfId="0" applyNumberFormat="1" applyFill="1" applyBorder="1" applyAlignment="1">
      <alignment/>
    </xf>
    <xf numFmtId="168" fontId="58" fillId="33" borderId="12" xfId="47" applyNumberFormat="1" applyFont="1" applyFill="1" applyBorder="1" applyAlignment="1" applyProtection="1">
      <alignment/>
      <protection/>
    </xf>
    <xf numFmtId="4" fontId="0" fillId="33" borderId="33" xfId="0" applyNumberFormat="1" applyFill="1" applyBorder="1" applyAlignment="1">
      <alignment/>
    </xf>
    <xf numFmtId="4" fontId="54" fillId="33" borderId="15" xfId="0" applyNumberFormat="1" applyFont="1" applyFill="1" applyBorder="1" applyAlignment="1" applyProtection="1">
      <alignment/>
      <protection/>
    </xf>
    <xf numFmtId="4" fontId="0" fillId="33" borderId="15" xfId="0" applyNumberForma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168" fontId="5" fillId="33" borderId="12" xfId="47" applyNumberFormat="1" applyFont="1" applyFill="1" applyBorder="1" applyAlignment="1" applyProtection="1">
      <alignment/>
      <protection/>
    </xf>
    <xf numFmtId="4" fontId="58" fillId="33" borderId="22" xfId="0" applyNumberFormat="1" applyFont="1" applyFill="1" applyBorder="1" applyAlignment="1" applyProtection="1">
      <alignment horizontal="right"/>
      <protection/>
    </xf>
    <xf numFmtId="4" fontId="0" fillId="33" borderId="16" xfId="0" applyNumberFormat="1" applyFill="1" applyBorder="1" applyAlignment="1">
      <alignment/>
    </xf>
    <xf numFmtId="4" fontId="54" fillId="33" borderId="0" xfId="0" applyNumberFormat="1" applyFont="1" applyFill="1" applyBorder="1" applyAlignment="1" applyProtection="1">
      <alignment/>
      <protection/>
    </xf>
    <xf numFmtId="4" fontId="58" fillId="33" borderId="13" xfId="0" applyNumberFormat="1" applyFont="1" applyFill="1" applyBorder="1" applyAlignment="1" applyProtection="1">
      <alignment horizontal="right"/>
      <protection/>
    </xf>
    <xf numFmtId="4" fontId="58" fillId="33" borderId="12" xfId="0" applyNumberFormat="1" applyFont="1" applyFill="1" applyBorder="1" applyAlignment="1" applyProtection="1">
      <alignment horizontal="right"/>
      <protection/>
    </xf>
    <xf numFmtId="4" fontId="0" fillId="33" borderId="34" xfId="0" applyNumberFormat="1" applyFill="1" applyBorder="1" applyAlignment="1">
      <alignment/>
    </xf>
    <xf numFmtId="4" fontId="0" fillId="33" borderId="30" xfId="0" applyNumberFormat="1" applyFill="1" applyBorder="1" applyAlignment="1">
      <alignment/>
    </xf>
    <xf numFmtId="4" fontId="0" fillId="33" borderId="35" xfId="0" applyNumberFormat="1" applyFill="1" applyBorder="1" applyAlignment="1">
      <alignment/>
    </xf>
    <xf numFmtId="4" fontId="54" fillId="33" borderId="23" xfId="0" applyNumberFormat="1" applyFont="1" applyFill="1" applyBorder="1" applyAlignment="1" applyProtection="1">
      <alignment/>
      <protection/>
    </xf>
    <xf numFmtId="4" fontId="54" fillId="33" borderId="36" xfId="0" applyNumberFormat="1" applyFont="1" applyFill="1" applyBorder="1" applyAlignment="1" applyProtection="1">
      <alignment/>
      <protection/>
    </xf>
    <xf numFmtId="4" fontId="55" fillId="33" borderId="18" xfId="0" applyNumberFormat="1" applyFont="1" applyFill="1" applyBorder="1" applyAlignment="1" applyProtection="1">
      <alignment/>
      <protection/>
    </xf>
    <xf numFmtId="4" fontId="0" fillId="33" borderId="15" xfId="0" applyNumberFormat="1" applyFont="1" applyFill="1" applyBorder="1" applyAlignment="1">
      <alignment/>
    </xf>
    <xf numFmtId="4" fontId="58" fillId="33" borderId="12" xfId="0" applyNumberFormat="1" applyFont="1" applyFill="1" applyBorder="1" applyAlignment="1" applyProtection="1">
      <alignment horizontal="right"/>
      <protection locked="0"/>
    </xf>
    <xf numFmtId="4" fontId="58" fillId="33" borderId="37" xfId="0" applyNumberFormat="1" applyFont="1" applyFill="1" applyBorder="1" applyAlignment="1" applyProtection="1">
      <alignment horizontal="right"/>
      <protection locked="0"/>
    </xf>
    <xf numFmtId="4" fontId="55" fillId="33" borderId="12" xfId="0" applyNumberFormat="1" applyFont="1" applyFill="1" applyBorder="1" applyAlignment="1" applyProtection="1">
      <alignment horizontal="right"/>
      <protection/>
    </xf>
    <xf numFmtId="4" fontId="0" fillId="33" borderId="0" xfId="0" applyNumberFormat="1" applyFont="1" applyFill="1" applyAlignment="1">
      <alignment/>
    </xf>
    <xf numFmtId="4" fontId="5" fillId="33" borderId="12" xfId="0" applyNumberFormat="1" applyFont="1" applyFill="1" applyBorder="1" applyAlignment="1">
      <alignment/>
    </xf>
    <xf numFmtId="168" fontId="0" fillId="33" borderId="18" xfId="47" applyNumberFormat="1" applyFont="1" applyFill="1" applyBorder="1" applyAlignment="1" applyProtection="1">
      <alignment/>
      <protection/>
    </xf>
    <xf numFmtId="4" fontId="55" fillId="34" borderId="12" xfId="0" applyNumberFormat="1" applyFont="1" applyFill="1" applyBorder="1" applyAlignment="1" applyProtection="1">
      <alignment/>
      <protection/>
    </xf>
    <xf numFmtId="4" fontId="55" fillId="34" borderId="22" xfId="0" applyNumberFormat="1" applyFont="1" applyFill="1" applyBorder="1" applyAlignment="1" applyProtection="1">
      <alignment/>
      <protection/>
    </xf>
    <xf numFmtId="4" fontId="55" fillId="0" borderId="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Alignment="1">
      <alignment/>
    </xf>
    <xf numFmtId="3" fontId="58" fillId="33" borderId="22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Border="1" applyAlignment="1">
      <alignment/>
    </xf>
    <xf numFmtId="4" fontId="10" fillId="0" borderId="0" xfId="0" applyNumberFormat="1" applyFont="1" applyFill="1" applyBorder="1" applyAlignment="1" applyProtection="1">
      <alignment/>
      <protection/>
    </xf>
    <xf numFmtId="3" fontId="58" fillId="33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/>
    </xf>
    <xf numFmtId="166" fontId="53" fillId="0" borderId="14" xfId="73" applyFont="1" applyBorder="1" applyAlignment="1" applyProtection="1">
      <alignment horizontal="center"/>
      <protection/>
    </xf>
    <xf numFmtId="4" fontId="56" fillId="0" borderId="14" xfId="0" applyNumberFormat="1" applyFont="1" applyBorder="1" applyAlignment="1" applyProtection="1">
      <alignment/>
      <protection/>
    </xf>
    <xf numFmtId="4" fontId="56" fillId="0" borderId="16" xfId="0" applyNumberFormat="1" applyFont="1" applyBorder="1" applyAlignment="1" applyProtection="1">
      <alignment/>
      <protection/>
    </xf>
    <xf numFmtId="4" fontId="56" fillId="0" borderId="15" xfId="0" applyNumberFormat="1" applyFont="1" applyBorder="1" applyAlignment="1" applyProtection="1">
      <alignment/>
      <protection/>
    </xf>
    <xf numFmtId="4" fontId="53" fillId="0" borderId="14" xfId="0" applyNumberFormat="1" applyFont="1" applyBorder="1" applyAlignment="1" applyProtection="1">
      <alignment/>
      <protection/>
    </xf>
    <xf numFmtId="4" fontId="56" fillId="0" borderId="18" xfId="0" applyNumberFormat="1" applyFont="1" applyBorder="1" applyAlignment="1" applyProtection="1">
      <alignment/>
      <protection/>
    </xf>
    <xf numFmtId="4" fontId="56" fillId="0" borderId="11" xfId="0" applyNumberFormat="1" applyFont="1" applyBorder="1" applyAlignment="1" applyProtection="1">
      <alignment/>
      <protection/>
    </xf>
    <xf numFmtId="4" fontId="56" fillId="0" borderId="38" xfId="0" applyNumberFormat="1" applyFont="1" applyBorder="1" applyAlignment="1" applyProtection="1">
      <alignment/>
      <protection/>
    </xf>
    <xf numFmtId="4" fontId="56" fillId="0" borderId="39" xfId="0" applyNumberFormat="1" applyFont="1" applyFill="1" applyBorder="1" applyAlignment="1" applyProtection="1">
      <alignment/>
      <protection/>
    </xf>
    <xf numFmtId="4" fontId="56" fillId="0" borderId="36" xfId="0" applyNumberFormat="1" applyFont="1" applyBorder="1" applyAlignment="1" applyProtection="1">
      <alignment/>
      <protection/>
    </xf>
    <xf numFmtId="4" fontId="56" fillId="0" borderId="27" xfId="0" applyNumberFormat="1" applyFont="1" applyBorder="1" applyAlignment="1" applyProtection="1">
      <alignment/>
      <protection/>
    </xf>
    <xf numFmtId="4" fontId="56" fillId="0" borderId="40" xfId="0" applyNumberFormat="1" applyFont="1" applyFill="1" applyBorder="1" applyAlignment="1" applyProtection="1">
      <alignment/>
      <protection/>
    </xf>
    <xf numFmtId="4" fontId="53" fillId="0" borderId="18" xfId="0" applyNumberFormat="1" applyFont="1" applyBorder="1" applyAlignment="1" applyProtection="1">
      <alignment/>
      <protection/>
    </xf>
    <xf numFmtId="4" fontId="56" fillId="0" borderId="26" xfId="0" applyNumberFormat="1" applyFont="1" applyBorder="1" applyAlignment="1" applyProtection="1">
      <alignment/>
      <protection/>
    </xf>
    <xf numFmtId="4" fontId="56" fillId="0" borderId="12" xfId="0" applyNumberFormat="1" applyFont="1" applyBorder="1" applyAlignment="1" applyProtection="1">
      <alignment horizontal="right"/>
      <protection/>
    </xf>
    <xf numFmtId="4" fontId="56" fillId="0" borderId="12" xfId="0" applyNumberFormat="1" applyFont="1" applyBorder="1" applyAlignment="1" applyProtection="1">
      <alignment/>
      <protection/>
    </xf>
    <xf numFmtId="4" fontId="55" fillId="0" borderId="14" xfId="0" applyNumberFormat="1" applyFont="1" applyBorder="1" applyAlignment="1" applyProtection="1">
      <alignment/>
      <protection/>
    </xf>
    <xf numFmtId="4" fontId="55" fillId="0" borderId="23" xfId="0" applyNumberFormat="1" applyFont="1" applyBorder="1" applyAlignment="1" applyProtection="1">
      <alignment/>
      <protection/>
    </xf>
    <xf numFmtId="4" fontId="55" fillId="33" borderId="18" xfId="0" applyNumberFormat="1" applyFont="1" applyFill="1" applyBorder="1" applyAlignment="1" applyProtection="1">
      <alignment wrapText="1"/>
      <protection/>
    </xf>
    <xf numFmtId="166" fontId="53" fillId="0" borderId="41" xfId="73" applyFont="1" applyBorder="1" applyAlignment="1" applyProtection="1">
      <alignment horizontal="center"/>
      <protection/>
    </xf>
    <xf numFmtId="168" fontId="6" fillId="33" borderId="15" xfId="47" applyNumberFormat="1" applyFont="1" applyFill="1" applyBorder="1" applyAlignment="1" applyProtection="1">
      <alignment/>
      <protection/>
    </xf>
    <xf numFmtId="4" fontId="55" fillId="0" borderId="15" xfId="0" applyNumberFormat="1" applyFont="1" applyBorder="1" applyAlignment="1" applyProtection="1">
      <alignment/>
      <protection/>
    </xf>
    <xf numFmtId="4" fontId="55" fillId="0" borderId="36" xfId="0" applyNumberFormat="1" applyFont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4" fontId="6" fillId="0" borderId="0" xfId="0" applyNumberFormat="1" applyFont="1" applyAlignment="1">
      <alignment/>
    </xf>
    <xf numFmtId="4" fontId="3" fillId="33" borderId="32" xfId="0" applyNumberFormat="1" applyFont="1" applyFill="1" applyBorder="1" applyAlignment="1">
      <alignment/>
    </xf>
    <xf numFmtId="168" fontId="4" fillId="33" borderId="11" xfId="47" applyNumberFormat="1" applyFont="1" applyFill="1" applyBorder="1" applyAlignment="1" applyProtection="1">
      <alignment/>
      <protection/>
    </xf>
    <xf numFmtId="168" fontId="4" fillId="33" borderId="14" xfId="47" applyNumberFormat="1" applyFont="1" applyFill="1" applyBorder="1" applyAlignment="1" applyProtection="1">
      <alignment/>
      <protection/>
    </xf>
    <xf numFmtId="168" fontId="4" fillId="33" borderId="12" xfId="47" applyNumberFormat="1" applyFont="1" applyFill="1" applyBorder="1" applyAlignment="1" applyProtection="1">
      <alignment/>
      <protection/>
    </xf>
    <xf numFmtId="4" fontId="55" fillId="0" borderId="41" xfId="0" applyNumberFormat="1" applyFont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168" fontId="6" fillId="33" borderId="18" xfId="47" applyNumberFormat="1" applyFont="1" applyFill="1" applyBorder="1" applyAlignment="1" applyProtection="1">
      <alignment/>
      <protection/>
    </xf>
    <xf numFmtId="4" fontId="55" fillId="0" borderId="18" xfId="0" applyNumberFormat="1" applyFont="1" applyBorder="1" applyAlignment="1" applyProtection="1">
      <alignment/>
      <protection/>
    </xf>
    <xf numFmtId="4" fontId="55" fillId="0" borderId="26" xfId="0" applyNumberFormat="1" applyFont="1" applyBorder="1" applyAlignment="1" applyProtection="1">
      <alignment/>
      <protection/>
    </xf>
    <xf numFmtId="166" fontId="53" fillId="0" borderId="18" xfId="73" applyFont="1" applyBorder="1" applyAlignment="1" applyProtection="1">
      <alignment horizontal="center"/>
      <protection/>
    </xf>
    <xf numFmtId="4" fontId="56" fillId="0" borderId="23" xfId="0" applyNumberFormat="1" applyFont="1" applyBorder="1" applyAlignment="1" applyProtection="1">
      <alignment/>
      <protection/>
    </xf>
    <xf numFmtId="4" fontId="55" fillId="33" borderId="12" xfId="0" applyNumberFormat="1" applyFont="1" applyFill="1" applyBorder="1" applyAlignment="1">
      <alignment horizontal="center" vertical="center" wrapText="1"/>
    </xf>
    <xf numFmtId="4" fontId="55" fillId="35" borderId="12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2" xfId="52"/>
    <cellStyle name="Normal 13" xfId="53"/>
    <cellStyle name="Normal 16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2" xfId="62"/>
    <cellStyle name="Normal 2 3" xfId="63"/>
    <cellStyle name="Normal 2 4" xfId="64"/>
    <cellStyle name="Normal 2 5" xfId="65"/>
    <cellStyle name="Normal 2 6" xfId="66"/>
    <cellStyle name="Normal 2 7" xfId="67"/>
    <cellStyle name="Normal 2 8" xfId="68"/>
    <cellStyle name="Normal 2 9" xfId="69"/>
    <cellStyle name="Notas" xfId="70"/>
    <cellStyle name="Pesos" xfId="71"/>
    <cellStyle name="Pesos 2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GASTOS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GASTOS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EROG01"/>
      <sheetName val="Hoja1"/>
      <sheetName val="Hoja2"/>
      <sheetName val="Hoja3"/>
      <sheetName val="Hoja4"/>
    </sheetNames>
    <sheetDataSet>
      <sheetData sheetId="1">
        <row r="143">
          <cell r="AU1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OG01"/>
      <sheetName val="Hoja1"/>
    </sheetNames>
    <sheetDataSet>
      <sheetData sheetId="0">
        <row r="148">
          <cell r="BW148">
            <v>0</v>
          </cell>
          <cell r="CD148">
            <v>0</v>
          </cell>
        </row>
        <row r="154">
          <cell r="CD15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EROG01"/>
      <sheetName val="Hoja2"/>
      <sheetName val="Hoja1"/>
      <sheetName val="Hoja4"/>
      <sheetName val="Hoja5"/>
      <sheetName val="Hoja3"/>
    </sheetNames>
    <sheetDataSet>
      <sheetData sheetId="1">
        <row r="7">
          <cell r="Z7">
            <v>105059519.87</v>
          </cell>
          <cell r="AK7">
            <v>99639789.00999999</v>
          </cell>
          <cell r="AU7">
            <v>100540312.53000003</v>
          </cell>
          <cell r="BE7">
            <v>146542767.68999994</v>
          </cell>
        </row>
        <row r="8">
          <cell r="Z8">
            <v>124901221.52000004</v>
          </cell>
          <cell r="AK8">
            <v>119773578.25</v>
          </cell>
          <cell r="AU8">
            <v>121399198.45999992</v>
          </cell>
          <cell r="BE8">
            <v>178506240.98000002</v>
          </cell>
        </row>
        <row r="10">
          <cell r="Z10">
            <v>749998.6300000001</v>
          </cell>
          <cell r="AK10">
            <v>623295.6799999999</v>
          </cell>
          <cell r="AU10">
            <v>109494.23999999999</v>
          </cell>
          <cell r="BE10">
            <v>27752.780000000028</v>
          </cell>
        </row>
        <row r="11">
          <cell r="Z11">
            <v>67350</v>
          </cell>
          <cell r="AK11">
            <v>149991.65</v>
          </cell>
          <cell r="AU11">
            <v>0</v>
          </cell>
          <cell r="BE11">
            <v>0</v>
          </cell>
        </row>
        <row r="12">
          <cell r="Z12">
            <v>4326449.65</v>
          </cell>
          <cell r="AK12">
            <v>0</v>
          </cell>
          <cell r="AU12">
            <v>7462734.199999997</v>
          </cell>
          <cell r="BE12">
            <v>5253891.680000003</v>
          </cell>
        </row>
        <row r="13">
          <cell r="Z13">
            <v>0</v>
          </cell>
          <cell r="AK13">
            <v>97227</v>
          </cell>
          <cell r="AU13">
            <v>16600</v>
          </cell>
          <cell r="BE13">
            <v>22000</v>
          </cell>
        </row>
        <row r="14">
          <cell r="Z14">
            <v>4272320</v>
          </cell>
          <cell r="AK14">
            <v>98000</v>
          </cell>
          <cell r="AU14">
            <v>10885973.349999998</v>
          </cell>
          <cell r="BE14">
            <v>1599420</v>
          </cell>
        </row>
        <row r="15">
          <cell r="Z15">
            <v>26320</v>
          </cell>
          <cell r="AK15">
            <v>344020.74</v>
          </cell>
          <cell r="AU15">
            <v>477945.43000000005</v>
          </cell>
          <cell r="BE15">
            <v>2412399</v>
          </cell>
        </row>
        <row r="16">
          <cell r="Z16">
            <v>0</v>
          </cell>
          <cell r="AK16">
            <v>0</v>
          </cell>
          <cell r="AU16">
            <v>0</v>
          </cell>
          <cell r="BE16">
            <v>359450</v>
          </cell>
        </row>
        <row r="17">
          <cell r="Z17">
            <v>1711329.89</v>
          </cell>
          <cell r="AK17">
            <v>554397.3700000001</v>
          </cell>
          <cell r="AU17">
            <v>502080.10999999987</v>
          </cell>
          <cell r="BE17">
            <v>379431.0700000003</v>
          </cell>
        </row>
        <row r="18">
          <cell r="Z18">
            <v>0</v>
          </cell>
          <cell r="AK18">
            <v>1638499.7599999998</v>
          </cell>
          <cell r="AU18">
            <v>0</v>
          </cell>
          <cell r="BE18">
            <v>0</v>
          </cell>
        </row>
        <row r="19">
          <cell r="Z19">
            <v>1762419.85</v>
          </cell>
          <cell r="AK19">
            <v>33468.6799999997</v>
          </cell>
          <cell r="AU19">
            <v>916067.9300000002</v>
          </cell>
          <cell r="BE19">
            <v>24281.950000000186</v>
          </cell>
        </row>
        <row r="20">
          <cell r="Z20">
            <v>0</v>
          </cell>
          <cell r="AK20">
            <v>0</v>
          </cell>
          <cell r="AU20">
            <v>16084.439999999999</v>
          </cell>
          <cell r="BE20">
            <v>453695</v>
          </cell>
        </row>
        <row r="21">
          <cell r="Z21">
            <v>748052.31</v>
          </cell>
          <cell r="AK21">
            <v>690733.7599999998</v>
          </cell>
          <cell r="AU21">
            <v>2257282.14</v>
          </cell>
          <cell r="BE21">
            <v>1309189.3200000003</v>
          </cell>
        </row>
        <row r="22">
          <cell r="Z22">
            <v>1436025.0299999998</v>
          </cell>
          <cell r="AK22">
            <v>1663650.9900000002</v>
          </cell>
          <cell r="AU22">
            <v>18809928.16</v>
          </cell>
          <cell r="BE22">
            <v>3108529.91</v>
          </cell>
        </row>
        <row r="23">
          <cell r="Z23">
            <v>45530.11</v>
          </cell>
          <cell r="AK23">
            <v>2133.199999999997</v>
          </cell>
          <cell r="AU23">
            <v>61934</v>
          </cell>
          <cell r="BE23">
            <v>19503.119999999995</v>
          </cell>
        </row>
        <row r="24">
          <cell r="Z24">
            <v>97480.5</v>
          </cell>
          <cell r="AK24">
            <v>112793.45000000001</v>
          </cell>
          <cell r="AU24">
            <v>177437.2</v>
          </cell>
          <cell r="BE24">
            <v>30670</v>
          </cell>
        </row>
        <row r="25">
          <cell r="Z25">
            <v>438969.2599999998</v>
          </cell>
          <cell r="AK25">
            <v>458810.85000000056</v>
          </cell>
          <cell r="AU25">
            <v>672488.8499999996</v>
          </cell>
          <cell r="BE25">
            <v>328705.11000000034</v>
          </cell>
        </row>
        <row r="27">
          <cell r="Z27">
            <v>7478208.140000001</v>
          </cell>
          <cell r="AK27">
            <v>8554915.8</v>
          </cell>
          <cell r="AU27">
            <v>7781359.0299999975</v>
          </cell>
          <cell r="BE27">
            <v>11873942.100000001</v>
          </cell>
        </row>
        <row r="28">
          <cell r="Z28">
            <v>912416.22</v>
          </cell>
          <cell r="AK28">
            <v>712221.81</v>
          </cell>
          <cell r="AU28">
            <v>1460892.9500000002</v>
          </cell>
          <cell r="BE28">
            <v>290221.56999999937</v>
          </cell>
        </row>
        <row r="29">
          <cell r="AU29">
            <v>200735</v>
          </cell>
          <cell r="BE29">
            <v>904865</v>
          </cell>
        </row>
        <row r="30">
          <cell r="Z30">
            <v>7171951.789999999</v>
          </cell>
          <cell r="AK30">
            <v>6920990.16</v>
          </cell>
          <cell r="AU30">
            <v>16163693.120000001</v>
          </cell>
          <cell r="BE30">
            <v>9910841.700000003</v>
          </cell>
        </row>
        <row r="31">
          <cell r="Z31">
            <v>1011524.5099999998</v>
          </cell>
          <cell r="AK31">
            <v>969960.4500000002</v>
          </cell>
          <cell r="AU31">
            <v>890313.0999999996</v>
          </cell>
          <cell r="BE31">
            <v>755370.6000000006</v>
          </cell>
        </row>
        <row r="32">
          <cell r="Z32">
            <v>8542371.109999998</v>
          </cell>
          <cell r="AK32">
            <v>5607848.670000002</v>
          </cell>
          <cell r="AU32">
            <v>8615076.399999999</v>
          </cell>
          <cell r="BE32">
            <v>6171710.289999999</v>
          </cell>
        </row>
        <row r="33">
          <cell r="Z33">
            <v>1049498.75</v>
          </cell>
          <cell r="AK33">
            <v>83649.59999999963</v>
          </cell>
          <cell r="AU33">
            <v>794177</v>
          </cell>
          <cell r="BE33">
            <v>95750</v>
          </cell>
        </row>
        <row r="34">
          <cell r="Z34">
            <v>537764.94</v>
          </cell>
          <cell r="AK34">
            <v>203409.96000000008</v>
          </cell>
          <cell r="AU34">
            <v>294016.9</v>
          </cell>
          <cell r="BE34">
            <v>871016.8999999999</v>
          </cell>
        </row>
        <row r="35">
          <cell r="Z35">
            <v>264881.45999999996</v>
          </cell>
          <cell r="AK35">
            <v>332379.7200000001</v>
          </cell>
          <cell r="AU35">
            <v>782458.8</v>
          </cell>
          <cell r="BE35">
            <v>857315.3800000001</v>
          </cell>
        </row>
        <row r="36">
          <cell r="Z36">
            <v>2402976.41</v>
          </cell>
          <cell r="AK36">
            <v>758220.9499999993</v>
          </cell>
          <cell r="AU36">
            <v>4529907.5</v>
          </cell>
          <cell r="BE36">
            <v>1351701</v>
          </cell>
        </row>
        <row r="37">
          <cell r="Z37">
            <v>3556668.71</v>
          </cell>
          <cell r="AK37">
            <v>746578.1399999997</v>
          </cell>
          <cell r="AU37">
            <v>355200</v>
          </cell>
          <cell r="BE37">
            <v>1550454.5199999996</v>
          </cell>
        </row>
        <row r="38">
          <cell r="Z38">
            <v>2271469.87</v>
          </cell>
          <cell r="AK38">
            <v>2103016.4000000004</v>
          </cell>
          <cell r="AU38">
            <v>1936663.92</v>
          </cell>
          <cell r="BE38">
            <v>2228732.0999999996</v>
          </cell>
        </row>
        <row r="39">
          <cell r="Z39">
            <v>184768</v>
          </cell>
          <cell r="AK39">
            <v>66170.5</v>
          </cell>
          <cell r="AU39">
            <v>136202.67999999993</v>
          </cell>
          <cell r="BE39">
            <v>448770.50000000023</v>
          </cell>
        </row>
        <row r="40">
          <cell r="Z40">
            <v>0</v>
          </cell>
          <cell r="AK40">
            <v>0</v>
          </cell>
          <cell r="AU40">
            <v>0</v>
          </cell>
          <cell r="BE40">
            <v>0</v>
          </cell>
        </row>
        <row r="41">
          <cell r="Z41">
            <v>541970.9299999999</v>
          </cell>
          <cell r="AK41">
            <v>302320</v>
          </cell>
          <cell r="AU41">
            <v>1115202.0000000002</v>
          </cell>
          <cell r="BE41">
            <v>1100940.7199999997</v>
          </cell>
        </row>
        <row r="42">
          <cell r="Z42">
            <v>95857578.68</v>
          </cell>
          <cell r="AK42">
            <v>95857578.77999997</v>
          </cell>
          <cell r="AU42">
            <v>112586973.02000004</v>
          </cell>
          <cell r="BE42">
            <v>108154473.01999992</v>
          </cell>
        </row>
        <row r="43">
          <cell r="Z43">
            <v>0</v>
          </cell>
          <cell r="AK43">
            <v>0</v>
          </cell>
          <cell r="AU43">
            <v>0</v>
          </cell>
          <cell r="BE43">
            <v>0</v>
          </cell>
        </row>
        <row r="44">
          <cell r="Z44">
            <v>0</v>
          </cell>
          <cell r="AK44">
            <v>0</v>
          </cell>
          <cell r="AU44">
            <v>0</v>
          </cell>
          <cell r="BE44">
            <v>0</v>
          </cell>
        </row>
        <row r="45">
          <cell r="Z45">
            <v>0</v>
          </cell>
          <cell r="AK45">
            <v>0</v>
          </cell>
          <cell r="AU45">
            <v>0</v>
          </cell>
          <cell r="BE45">
            <v>0</v>
          </cell>
        </row>
        <row r="46">
          <cell r="Z46">
            <v>5247508.24</v>
          </cell>
          <cell r="AK46">
            <v>4360376.580000002</v>
          </cell>
          <cell r="AU46">
            <v>52031.02999999747</v>
          </cell>
          <cell r="BE46">
            <v>53870.810000002384</v>
          </cell>
        </row>
        <row r="47">
          <cell r="Z47">
            <v>32373765.5</v>
          </cell>
          <cell r="AK47">
            <v>15841191.21</v>
          </cell>
          <cell r="AU47">
            <v>7803995.260000005</v>
          </cell>
          <cell r="BE47">
            <v>8353483.019999996</v>
          </cell>
        </row>
        <row r="48">
          <cell r="Z48">
            <v>17623721.900000006</v>
          </cell>
          <cell r="AK48">
            <v>33790335.53999999</v>
          </cell>
          <cell r="AU48">
            <v>48282092.879999995</v>
          </cell>
          <cell r="BE48">
            <v>30026683.47</v>
          </cell>
        </row>
        <row r="49">
          <cell r="Z49">
            <v>18656010.449999996</v>
          </cell>
          <cell r="AK49">
            <v>19193579.53</v>
          </cell>
          <cell r="AU49">
            <v>20274231.379999995</v>
          </cell>
          <cell r="BE49">
            <v>20960450.150000006</v>
          </cell>
        </row>
        <row r="51">
          <cell r="O51">
            <v>0</v>
          </cell>
          <cell r="Z51">
            <v>0</v>
          </cell>
          <cell r="AK51">
            <v>2007339.13</v>
          </cell>
          <cell r="AU51">
            <v>0</v>
          </cell>
          <cell r="BE51">
            <v>879971.73</v>
          </cell>
        </row>
        <row r="55">
          <cell r="Z55">
            <v>718195.5800000001</v>
          </cell>
          <cell r="AK55">
            <v>726293.1199999999</v>
          </cell>
          <cell r="AU55">
            <v>586298.1799999999</v>
          </cell>
          <cell r="BE55">
            <v>626304</v>
          </cell>
        </row>
        <row r="56">
          <cell r="Z56">
            <v>0</v>
          </cell>
          <cell r="AK56">
            <v>243000</v>
          </cell>
          <cell r="AU56">
            <v>0</v>
          </cell>
          <cell r="BE56">
            <v>134000</v>
          </cell>
        </row>
        <row r="57">
          <cell r="Z57">
            <v>1473000</v>
          </cell>
          <cell r="AK57">
            <v>220000</v>
          </cell>
          <cell r="AU57">
            <v>931100</v>
          </cell>
          <cell r="BE57">
            <v>320500</v>
          </cell>
        </row>
        <row r="58">
          <cell r="Z58">
            <v>3213700</v>
          </cell>
          <cell r="AK58">
            <v>3113700</v>
          </cell>
          <cell r="AU58">
            <v>3173000</v>
          </cell>
          <cell r="BE58">
            <v>4683200</v>
          </cell>
        </row>
        <row r="59">
          <cell r="Z59">
            <v>91900</v>
          </cell>
          <cell r="AK59">
            <v>71300</v>
          </cell>
          <cell r="AU59">
            <v>212000</v>
          </cell>
          <cell r="BE59">
            <v>96750</v>
          </cell>
        </row>
        <row r="65">
          <cell r="Z65">
            <v>125271.07</v>
          </cell>
          <cell r="AK65">
            <v>35000</v>
          </cell>
          <cell r="AU65">
            <v>146031.61</v>
          </cell>
          <cell r="BE65">
            <v>170170.00000000006</v>
          </cell>
        </row>
        <row r="66">
          <cell r="Z66">
            <v>159367</v>
          </cell>
          <cell r="AK66">
            <v>4121435.21</v>
          </cell>
          <cell r="AU66">
            <v>169839.25</v>
          </cell>
          <cell r="BE66">
            <v>289442.04000000004</v>
          </cell>
        </row>
        <row r="67">
          <cell r="Z67">
            <v>0</v>
          </cell>
          <cell r="AK67">
            <v>30187000</v>
          </cell>
          <cell r="AU67">
            <v>1040000</v>
          </cell>
          <cell r="BE67">
            <v>0</v>
          </cell>
        </row>
        <row r="68">
          <cell r="Z68">
            <v>266221</v>
          </cell>
          <cell r="AK68">
            <v>123800</v>
          </cell>
          <cell r="AU68">
            <v>522689.75</v>
          </cell>
          <cell r="BE68">
            <v>1041661.9199999999</v>
          </cell>
        </row>
        <row r="69">
          <cell r="Z69">
            <v>0</v>
          </cell>
          <cell r="AK69">
            <v>0</v>
          </cell>
          <cell r="AU69">
            <v>67500</v>
          </cell>
          <cell r="BE69">
            <v>0</v>
          </cell>
        </row>
        <row r="70">
          <cell r="Z70">
            <v>0</v>
          </cell>
          <cell r="AK70">
            <v>18747</v>
          </cell>
          <cell r="AU70">
            <v>611393.65</v>
          </cell>
          <cell r="BE70">
            <v>0</v>
          </cell>
        </row>
        <row r="71">
          <cell r="Z71">
            <v>0</v>
          </cell>
          <cell r="AK71">
            <v>0</v>
          </cell>
          <cell r="AU71">
            <v>0</v>
          </cell>
          <cell r="BE71">
            <v>558600</v>
          </cell>
        </row>
        <row r="72">
          <cell r="Z72">
            <v>58000</v>
          </cell>
          <cell r="AK72">
            <v>277372.8700000001</v>
          </cell>
          <cell r="AU72">
            <v>950314.46</v>
          </cell>
          <cell r="BE72">
            <v>762148</v>
          </cell>
        </row>
        <row r="73">
          <cell r="Z73">
            <v>696746.75</v>
          </cell>
          <cell r="AK73">
            <v>0</v>
          </cell>
          <cell r="AU73">
            <v>6860</v>
          </cell>
          <cell r="BE73">
            <v>69120</v>
          </cell>
        </row>
        <row r="74">
          <cell r="Z74">
            <v>0</v>
          </cell>
          <cell r="AK74">
            <v>0</v>
          </cell>
          <cell r="AU74">
            <v>0</v>
          </cell>
          <cell r="BE74">
            <v>0</v>
          </cell>
        </row>
        <row r="75">
          <cell r="Z75">
            <v>0</v>
          </cell>
          <cell r="AK75">
            <v>0</v>
          </cell>
          <cell r="AU75">
            <v>0</v>
          </cell>
          <cell r="BE75">
            <v>0</v>
          </cell>
        </row>
        <row r="76">
          <cell r="Z76">
            <v>81800</v>
          </cell>
          <cell r="AK76">
            <v>334463.00000000006</v>
          </cell>
          <cell r="AU76">
            <v>111473.95999999996</v>
          </cell>
          <cell r="BE76">
            <v>246577.79000000004</v>
          </cell>
        </row>
        <row r="80">
          <cell r="Z80">
            <v>14463932.38</v>
          </cell>
          <cell r="AK80">
            <v>1728589.8599999994</v>
          </cell>
          <cell r="AU80">
            <v>3197142.259999998</v>
          </cell>
          <cell r="BE80">
            <v>4728106.18</v>
          </cell>
        </row>
        <row r="81">
          <cell r="Z81">
            <v>56677655.96</v>
          </cell>
          <cell r="AK81">
            <v>111943.09000000358</v>
          </cell>
          <cell r="AU81">
            <v>8769484.89</v>
          </cell>
          <cell r="BE81">
            <v>43334842.95</v>
          </cell>
        </row>
        <row r="82">
          <cell r="BE82">
            <v>0</v>
          </cell>
        </row>
        <row r="83">
          <cell r="Z83">
            <v>0</v>
          </cell>
          <cell r="AU83">
            <v>0</v>
          </cell>
          <cell r="BE83">
            <v>457600</v>
          </cell>
        </row>
        <row r="86">
          <cell r="AU86">
            <v>0</v>
          </cell>
          <cell r="BE86">
            <v>0</v>
          </cell>
        </row>
        <row r="87">
          <cell r="Z87">
            <v>0</v>
          </cell>
          <cell r="AK87">
            <v>0</v>
          </cell>
          <cell r="AU87">
            <v>0</v>
          </cell>
          <cell r="BE87">
            <v>0</v>
          </cell>
        </row>
        <row r="88">
          <cell r="Z88">
            <v>0</v>
          </cell>
          <cell r="AK88">
            <v>0</v>
          </cell>
          <cell r="AU88">
            <v>0</v>
          </cell>
          <cell r="BE88">
            <v>0</v>
          </cell>
        </row>
        <row r="89">
          <cell r="Z89">
            <v>2023579.2299999995</v>
          </cell>
          <cell r="AK89">
            <v>0</v>
          </cell>
          <cell r="AU89">
            <v>196283.3799999999</v>
          </cell>
          <cell r="BE89">
            <v>175238.22000000067</v>
          </cell>
        </row>
        <row r="90">
          <cell r="Z90">
            <v>719256.2399999993</v>
          </cell>
          <cell r="AK90">
            <v>1492397.9800000004</v>
          </cell>
          <cell r="AU90">
            <v>222644.8599999994</v>
          </cell>
          <cell r="BE90">
            <v>0</v>
          </cell>
        </row>
        <row r="91">
          <cell r="Z91">
            <v>715573.8199999994</v>
          </cell>
          <cell r="AK91">
            <v>3564305.540000001</v>
          </cell>
          <cell r="AU91">
            <v>2269427.6399999987</v>
          </cell>
          <cell r="BE91">
            <v>729986.8200000003</v>
          </cell>
        </row>
        <row r="92">
          <cell r="Z92">
            <v>0</v>
          </cell>
          <cell r="AK92">
            <v>0</v>
          </cell>
          <cell r="AU92">
            <v>0</v>
          </cell>
          <cell r="BE92">
            <v>0</v>
          </cell>
        </row>
        <row r="93">
          <cell r="Z93">
            <v>0</v>
          </cell>
          <cell r="AK93">
            <v>0</v>
          </cell>
          <cell r="AU93">
            <v>0</v>
          </cell>
          <cell r="BE93">
            <v>0</v>
          </cell>
        </row>
        <row r="94">
          <cell r="Z94">
            <v>0</v>
          </cell>
          <cell r="AK94">
            <v>0</v>
          </cell>
          <cell r="AU94">
            <v>0</v>
          </cell>
          <cell r="BE94">
            <v>31618025</v>
          </cell>
        </row>
        <row r="95">
          <cell r="Z95">
            <v>0</v>
          </cell>
          <cell r="AK95">
            <v>0</v>
          </cell>
          <cell r="AU95">
            <v>0</v>
          </cell>
          <cell r="BE95">
            <v>28237.800000000047</v>
          </cell>
        </row>
        <row r="96">
          <cell r="Z96">
            <v>0</v>
          </cell>
          <cell r="AK96">
            <v>0</v>
          </cell>
          <cell r="AU96">
            <v>0</v>
          </cell>
          <cell r="BE96">
            <v>0</v>
          </cell>
        </row>
        <row r="97">
          <cell r="Z97">
            <v>931190.9099999999</v>
          </cell>
          <cell r="AK97">
            <v>238056.91000000015</v>
          </cell>
          <cell r="AU97">
            <v>931190.9100000001</v>
          </cell>
          <cell r="BE97">
            <v>5178610.869999999</v>
          </cell>
        </row>
        <row r="98">
          <cell r="Z98">
            <v>2721768.8100000005</v>
          </cell>
          <cell r="AK98">
            <v>11878375.67</v>
          </cell>
          <cell r="AU98">
            <v>11866278.489999998</v>
          </cell>
          <cell r="BE98">
            <v>0</v>
          </cell>
        </row>
        <row r="99">
          <cell r="Z99">
            <v>0</v>
          </cell>
          <cell r="AK99">
            <v>0</v>
          </cell>
          <cell r="AU99">
            <v>0</v>
          </cell>
          <cell r="BE99">
            <v>0</v>
          </cell>
        </row>
        <row r="100">
          <cell r="Z100">
            <v>0</v>
          </cell>
          <cell r="AK100">
            <v>0</v>
          </cell>
          <cell r="AU100">
            <v>0</v>
          </cell>
          <cell r="BE100">
            <v>0</v>
          </cell>
        </row>
        <row r="101">
          <cell r="Z101">
            <v>9749615.440000001</v>
          </cell>
          <cell r="AK101">
            <v>0</v>
          </cell>
          <cell r="AU101">
            <v>5220958.5</v>
          </cell>
          <cell r="BE101">
            <v>0</v>
          </cell>
        </row>
        <row r="102">
          <cell r="Z102">
            <v>0</v>
          </cell>
          <cell r="AK102">
            <v>0</v>
          </cell>
          <cell r="AU102">
            <v>0</v>
          </cell>
          <cell r="BE102">
            <v>0</v>
          </cell>
        </row>
        <row r="103">
          <cell r="Z103">
            <v>0</v>
          </cell>
          <cell r="AK103">
            <v>0</v>
          </cell>
          <cell r="AU103">
            <v>0</v>
          </cell>
          <cell r="BE103">
            <v>0</v>
          </cell>
        </row>
        <row r="104">
          <cell r="Z104">
            <v>2878834.7600000002</v>
          </cell>
          <cell r="AK104">
            <v>2553298.95</v>
          </cell>
          <cell r="AU104">
            <v>0</v>
          </cell>
          <cell r="BE104">
            <v>0</v>
          </cell>
        </row>
        <row r="105">
          <cell r="Z105">
            <v>0</v>
          </cell>
          <cell r="AK105">
            <v>0</v>
          </cell>
          <cell r="AU105">
            <v>0</v>
          </cell>
          <cell r="BE105">
            <v>0</v>
          </cell>
        </row>
        <row r="106">
          <cell r="Z106">
            <v>7757330.1899999995</v>
          </cell>
          <cell r="AK106">
            <v>8249215.109999999</v>
          </cell>
          <cell r="AU106">
            <v>471488.0399999991</v>
          </cell>
          <cell r="BE106">
            <v>0</v>
          </cell>
        </row>
        <row r="107">
          <cell r="Z107">
            <v>0</v>
          </cell>
          <cell r="AK107">
            <v>0</v>
          </cell>
          <cell r="AU107">
            <v>0</v>
          </cell>
          <cell r="BE107">
            <v>0</v>
          </cell>
        </row>
        <row r="108">
          <cell r="Z108">
            <v>6018786.09</v>
          </cell>
          <cell r="AK108">
            <v>4956008.07</v>
          </cell>
          <cell r="AU108">
            <v>8150979.469999999</v>
          </cell>
          <cell r="BE108">
            <v>11234875.120000001</v>
          </cell>
        </row>
        <row r="109">
          <cell r="AU109">
            <v>0</v>
          </cell>
          <cell r="BE109">
            <v>0</v>
          </cell>
        </row>
        <row r="110">
          <cell r="Z110">
            <v>0</v>
          </cell>
          <cell r="AK110">
            <v>0</v>
          </cell>
          <cell r="AU110">
            <v>0</v>
          </cell>
          <cell r="BE110">
            <v>0</v>
          </cell>
        </row>
        <row r="111">
          <cell r="Z111">
            <v>0</v>
          </cell>
          <cell r="AK111">
            <v>292090</v>
          </cell>
          <cell r="AU111">
            <v>0</v>
          </cell>
          <cell r="BE111">
            <v>4950332</v>
          </cell>
        </row>
        <row r="112">
          <cell r="Z112">
            <v>0</v>
          </cell>
          <cell r="AK112">
            <v>17631198.549999997</v>
          </cell>
          <cell r="AU112">
            <v>5908307.359999999</v>
          </cell>
          <cell r="BE112">
            <v>13804855.46</v>
          </cell>
        </row>
        <row r="113">
          <cell r="Z113">
            <v>0</v>
          </cell>
          <cell r="AK113">
            <v>26262193.089999996</v>
          </cell>
          <cell r="AU113">
            <v>17656500.020000003</v>
          </cell>
          <cell r="BE113">
            <v>5228317.25</v>
          </cell>
        </row>
        <row r="114">
          <cell r="Z114">
            <v>0</v>
          </cell>
          <cell r="AK114">
            <v>17649406.910000004</v>
          </cell>
          <cell r="AU114">
            <v>10936216.329999998</v>
          </cell>
          <cell r="BE114">
            <v>2906834.539999999</v>
          </cell>
        </row>
        <row r="115">
          <cell r="Z115">
            <v>0</v>
          </cell>
          <cell r="AK115">
            <v>12377649.47</v>
          </cell>
          <cell r="AU115">
            <v>6202834.420000002</v>
          </cell>
          <cell r="BE115">
            <v>1055627.6299999952</v>
          </cell>
        </row>
        <row r="116">
          <cell r="Z116">
            <v>17564670</v>
          </cell>
          <cell r="AK116">
            <v>13287797.43</v>
          </cell>
          <cell r="AU116">
            <v>8413786.480000004</v>
          </cell>
          <cell r="BE116">
            <v>5649739.260000005</v>
          </cell>
        </row>
        <row r="127">
          <cell r="Z127">
            <v>0</v>
          </cell>
          <cell r="AK127">
            <v>0</v>
          </cell>
          <cell r="AU127">
            <v>508139</v>
          </cell>
          <cell r="BE127">
            <v>-254069.5</v>
          </cell>
        </row>
        <row r="132">
          <cell r="Z132">
            <v>4382023.82</v>
          </cell>
          <cell r="AK132">
            <v>11127479.69</v>
          </cell>
          <cell r="AU132">
            <v>0</v>
          </cell>
          <cell r="BE132">
            <v>503117.0600000005</v>
          </cell>
        </row>
        <row r="133">
          <cell r="Z133">
            <v>105954.23999999464</v>
          </cell>
          <cell r="AK133">
            <v>0</v>
          </cell>
          <cell r="AU133">
            <v>0</v>
          </cell>
          <cell r="BE1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44"/>
  <sheetViews>
    <sheetView tabSelected="1" zoomScalePageLayoutView="0" workbookViewId="0" topLeftCell="A112">
      <pane xSplit="1" topLeftCell="G1" activePane="topRight" state="frozen"/>
      <selection pane="topLeft" activeCell="A1" sqref="A1"/>
      <selection pane="topRight" activeCell="O10" sqref="O10"/>
    </sheetView>
  </sheetViews>
  <sheetFormatPr defaultColWidth="10.7109375" defaultRowHeight="12.75"/>
  <cols>
    <col min="1" max="1" width="49.00390625" style="1" customWidth="1"/>
    <col min="2" max="2" width="16.57421875" style="1" customWidth="1"/>
    <col min="3" max="3" width="15.8515625" style="1" customWidth="1"/>
    <col min="4" max="4" width="15.140625" style="1" customWidth="1"/>
    <col min="5" max="6" width="16.28125" style="1" customWidth="1"/>
    <col min="7" max="7" width="15.140625" style="1" customWidth="1"/>
    <col min="8" max="8" width="15.28125" style="1" customWidth="1"/>
    <col min="9" max="9" width="14.8515625" style="1" hidden="1" customWidth="1"/>
    <col min="10" max="10" width="15.00390625" style="1" hidden="1" customWidth="1"/>
    <col min="11" max="11" width="17.57421875" style="1" hidden="1" customWidth="1"/>
    <col min="12" max="12" width="17.00390625" style="1" hidden="1" customWidth="1"/>
    <col min="13" max="13" width="15.57421875" style="1" hidden="1" customWidth="1"/>
    <col min="14" max="14" width="21.421875" style="1" hidden="1" customWidth="1"/>
    <col min="15" max="15" width="19.7109375" style="2" customWidth="1"/>
    <col min="16" max="16" width="13.421875" style="0" customWidth="1"/>
    <col min="17" max="17" width="16.57421875" style="3" customWidth="1"/>
    <col min="18" max="18" width="18.140625" style="40" customWidth="1"/>
    <col min="19" max="19" width="10.7109375" style="40" customWidth="1"/>
  </cols>
  <sheetData>
    <row r="1" spans="1:16" ht="19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L1" s="5"/>
      <c r="M1" s="5"/>
      <c r="O1" s="5"/>
      <c r="P1" s="6"/>
    </row>
    <row r="2" spans="3:16" ht="12.75">
      <c r="C2" s="7"/>
      <c r="D2" s="7"/>
      <c r="E2" s="8"/>
      <c r="F2" s="8"/>
      <c r="O2" s="1"/>
      <c r="P2" s="2"/>
    </row>
    <row r="3" spans="1:16" ht="19.5">
      <c r="A3" s="4" t="s">
        <v>1</v>
      </c>
      <c r="B3" s="5"/>
      <c r="C3" s="9"/>
      <c r="D3" s="7"/>
      <c r="E3" s="10"/>
      <c r="F3" s="10"/>
      <c r="G3" s="5"/>
      <c r="H3" s="5"/>
      <c r="I3" s="5"/>
      <c r="J3" s="5"/>
      <c r="L3" s="5"/>
      <c r="M3" s="5"/>
      <c r="O3" s="11"/>
      <c r="P3" s="12"/>
    </row>
    <row r="4" spans="1:16" ht="12.75">
      <c r="A4" s="13" t="s">
        <v>130</v>
      </c>
      <c r="B4" s="13"/>
      <c r="H4" s="14"/>
      <c r="L4" s="13"/>
      <c r="M4" s="13"/>
      <c r="O4" s="13"/>
      <c r="P4" s="15"/>
    </row>
    <row r="5" spans="1:16" ht="12.75">
      <c r="A5" s="13"/>
      <c r="B5" s="13"/>
      <c r="C5" s="13"/>
      <c r="D5" s="13"/>
      <c r="E5" s="13"/>
      <c r="F5" s="13"/>
      <c r="G5" s="13"/>
      <c r="H5" s="13"/>
      <c r="I5" s="13"/>
      <c r="J5" s="13"/>
      <c r="L5" s="13"/>
      <c r="M5" s="13"/>
      <c r="O5" s="13"/>
      <c r="P5" s="15"/>
    </row>
    <row r="6" spans="1:16" ht="12.75" customHeight="1">
      <c r="A6" s="16"/>
      <c r="B6" s="146" t="s">
        <v>129</v>
      </c>
      <c r="C6" s="146" t="s">
        <v>2</v>
      </c>
      <c r="D6" s="146" t="s">
        <v>3</v>
      </c>
      <c r="E6" s="146" t="s">
        <v>4</v>
      </c>
      <c r="F6" s="146" t="s">
        <v>5</v>
      </c>
      <c r="G6" s="146" t="s">
        <v>6</v>
      </c>
      <c r="H6" s="146" t="s">
        <v>7</v>
      </c>
      <c r="I6" s="146" t="s">
        <v>8</v>
      </c>
      <c r="J6" s="146" t="s">
        <v>9</v>
      </c>
      <c r="K6" s="146" t="s">
        <v>10</v>
      </c>
      <c r="L6" s="146" t="s">
        <v>11</v>
      </c>
      <c r="M6" s="146" t="s">
        <v>12</v>
      </c>
      <c r="N6" s="146" t="s">
        <v>13</v>
      </c>
      <c r="O6" s="147" t="s">
        <v>14</v>
      </c>
      <c r="P6" s="147" t="s">
        <v>15</v>
      </c>
    </row>
    <row r="7" spans="1:16" ht="12.75">
      <c r="A7" s="17" t="s">
        <v>16</v>
      </c>
      <c r="B7" s="146"/>
      <c r="C7" s="146" t="s">
        <v>17</v>
      </c>
      <c r="D7" s="146" t="s">
        <v>17</v>
      </c>
      <c r="E7" s="146" t="s">
        <v>17</v>
      </c>
      <c r="F7" s="146" t="s">
        <v>17</v>
      </c>
      <c r="G7" s="146" t="s">
        <v>17</v>
      </c>
      <c r="H7" s="146" t="s">
        <v>17</v>
      </c>
      <c r="I7" s="146" t="s">
        <v>17</v>
      </c>
      <c r="J7" s="146" t="s">
        <v>17</v>
      </c>
      <c r="K7" s="146" t="s">
        <v>17</v>
      </c>
      <c r="L7" s="146" t="s">
        <v>17</v>
      </c>
      <c r="M7" s="146" t="s">
        <v>17</v>
      </c>
      <c r="N7" s="146" t="s">
        <v>17</v>
      </c>
      <c r="O7" s="147" t="s">
        <v>17</v>
      </c>
      <c r="P7" s="147"/>
    </row>
    <row r="8" spans="1:18" ht="12.75">
      <c r="A8" s="99" t="s">
        <v>18</v>
      </c>
      <c r="B8" s="70">
        <f>B9+B55+B54</f>
        <v>5632209786.3</v>
      </c>
      <c r="C8" s="18">
        <v>424418175.56</v>
      </c>
      <c r="D8" s="18">
        <v>400414624.53</v>
      </c>
      <c r="E8" s="18">
        <f>+E9+E55+E54</f>
        <v>456824837.81</v>
      </c>
      <c r="F8" s="18">
        <f>+F9+F55+F54</f>
        <v>428666766.43999994</v>
      </c>
      <c r="G8" s="18">
        <f aca="true" t="shared" si="0" ref="G8:O8">+G9+G55+G54</f>
        <v>503263181.19</v>
      </c>
      <c r="H8" s="18">
        <f t="shared" si="0"/>
        <v>553079246.1899998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2766666831.7200003</v>
      </c>
      <c r="P8" s="19">
        <f aca="true" t="shared" si="1" ref="P8:P13">+O8/B8</f>
        <v>0.4912222620772659</v>
      </c>
      <c r="Q8" s="14"/>
      <c r="R8" s="105"/>
    </row>
    <row r="9" spans="1:18" ht="13.5" thickBot="1">
      <c r="A9" s="18" t="s">
        <v>19</v>
      </c>
      <c r="B9" s="71">
        <f>B10+B13+B30</f>
        <v>5409527286.3</v>
      </c>
      <c r="C9" s="21">
        <v>420794715.87</v>
      </c>
      <c r="D9" s="21">
        <v>396460774.53</v>
      </c>
      <c r="E9" s="21">
        <f>+E10+E13+E30</f>
        <v>451328042.23</v>
      </c>
      <c r="F9" s="21">
        <f>+F10+F13+F30</f>
        <v>422285134.18999994</v>
      </c>
      <c r="G9" s="21">
        <f aca="true" t="shared" si="2" ref="G9:O9">+G10+G13+G30</f>
        <v>498360783.01</v>
      </c>
      <c r="H9" s="21">
        <f t="shared" si="2"/>
        <v>546338520.4599998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2735567970.29</v>
      </c>
      <c r="P9" s="19">
        <f t="shared" si="1"/>
        <v>0.5056944582233671</v>
      </c>
      <c r="Q9" s="14"/>
      <c r="R9" s="105"/>
    </row>
    <row r="10" spans="1:18" ht="13.5" thickBot="1">
      <c r="A10" s="18" t="s">
        <v>20</v>
      </c>
      <c r="B10" s="72">
        <f>+B11+B12</f>
        <v>3106981400</v>
      </c>
      <c r="C10" s="18">
        <v>197389520.44</v>
      </c>
      <c r="D10" s="18">
        <v>195998745.20999998</v>
      </c>
      <c r="E10" s="18">
        <f>SUM(E11:E12)</f>
        <v>229960741.39000005</v>
      </c>
      <c r="F10" s="18">
        <f>SUM(F11:F12)</f>
        <v>219413367.26</v>
      </c>
      <c r="G10" s="18">
        <f aca="true" t="shared" si="3" ref="G10:O10">SUM(G11:G12)</f>
        <v>221939510.98999995</v>
      </c>
      <c r="H10" s="18">
        <f t="shared" si="3"/>
        <v>325049008.66999996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1389750893.96</v>
      </c>
      <c r="P10" s="19">
        <f t="shared" si="1"/>
        <v>0.447299392896269</v>
      </c>
      <c r="Q10" s="14"/>
      <c r="R10" s="105"/>
    </row>
    <row r="11" spans="1:18" ht="12.75">
      <c r="A11" s="22" t="s">
        <v>21</v>
      </c>
      <c r="B11" s="135">
        <v>1455218500</v>
      </c>
      <c r="C11" s="110">
        <v>86663404.28</v>
      </c>
      <c r="D11" s="110">
        <v>87478214.16999999</v>
      </c>
      <c r="E11" s="110">
        <f>+'[3]EROG01'!Z7</f>
        <v>105059519.87</v>
      </c>
      <c r="F11" s="110">
        <f>+'[3]EROG01'!$AK$7</f>
        <v>99639789.00999999</v>
      </c>
      <c r="G11" s="110">
        <f>+'[3]EROG01'!$AU$7</f>
        <v>100540312.53000003</v>
      </c>
      <c r="H11" s="110">
        <f>+'[3]EROG01'!$BE$7</f>
        <v>146542767.68999994</v>
      </c>
      <c r="I11" s="110"/>
      <c r="J11" s="110"/>
      <c r="K11" s="110"/>
      <c r="L11" s="110"/>
      <c r="M11" s="110"/>
      <c r="N11" s="110"/>
      <c r="O11" s="110">
        <f>SUM(C11:N11)</f>
        <v>625924007.55</v>
      </c>
      <c r="P11" s="24">
        <f>+O11/B11</f>
        <v>0.4301237288764539</v>
      </c>
      <c r="Q11" s="25"/>
      <c r="R11" s="105"/>
    </row>
    <row r="12" spans="1:18" ht="13.5" thickBot="1">
      <c r="A12" s="26" t="s">
        <v>22</v>
      </c>
      <c r="B12" s="135">
        <v>1651762900</v>
      </c>
      <c r="C12" s="111">
        <v>110726116.16</v>
      </c>
      <c r="D12" s="111">
        <v>108520531.03999999</v>
      </c>
      <c r="E12" s="111">
        <f>+'[3]EROG01'!Z8</f>
        <v>124901221.52000004</v>
      </c>
      <c r="F12" s="111">
        <f>+'[3]EROG01'!$AK$8</f>
        <v>119773578.25</v>
      </c>
      <c r="G12" s="111">
        <f>+'[3]EROG01'!$AU$8</f>
        <v>121399198.45999992</v>
      </c>
      <c r="H12" s="111">
        <f>+'[3]EROG01'!$BE$8</f>
        <v>178506240.98000002</v>
      </c>
      <c r="I12" s="111"/>
      <c r="J12" s="111"/>
      <c r="K12" s="111"/>
      <c r="L12" s="111"/>
      <c r="M12" s="111"/>
      <c r="N12" s="111"/>
      <c r="O12" s="111">
        <f>SUM(C12:N12)</f>
        <v>763826886.41</v>
      </c>
      <c r="P12" s="27">
        <f t="shared" si="1"/>
        <v>0.46243131287789546</v>
      </c>
      <c r="Q12" s="25"/>
      <c r="R12" s="105"/>
    </row>
    <row r="13" spans="1:18" ht="13.5" thickBot="1">
      <c r="A13" s="18" t="s">
        <v>23</v>
      </c>
      <c r="B13" s="72">
        <v>193028400</v>
      </c>
      <c r="C13" s="18">
        <v>17604316.409999996</v>
      </c>
      <c r="D13" s="18">
        <v>11982483.219999999</v>
      </c>
      <c r="E13" s="18">
        <f>SUM(E14:E29)</f>
        <v>15682245.23</v>
      </c>
      <c r="F13" s="18">
        <f>SUM(F14:F29)</f>
        <v>6467023.13</v>
      </c>
      <c r="G13" s="18">
        <f aca="true" t="shared" si="4" ref="G13:O13">SUM(G14:G29)</f>
        <v>42366050.050000004</v>
      </c>
      <c r="H13" s="18">
        <f t="shared" si="4"/>
        <v>15328918.940000005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18">
        <f t="shared" si="4"/>
        <v>0</v>
      </c>
      <c r="M13" s="18">
        <f t="shared" si="4"/>
        <v>0</v>
      </c>
      <c r="N13" s="18">
        <f t="shared" si="4"/>
        <v>0</v>
      </c>
      <c r="O13" s="18">
        <f t="shared" si="4"/>
        <v>109431036.98000002</v>
      </c>
      <c r="P13" s="19">
        <f t="shared" si="1"/>
        <v>0.5669167696566931</v>
      </c>
      <c r="Q13" s="14"/>
      <c r="R13" s="105"/>
    </row>
    <row r="14" spans="1:18" ht="12.75">
      <c r="A14" s="22" t="s">
        <v>24</v>
      </c>
      <c r="B14" s="74"/>
      <c r="C14" s="110">
        <v>89400</v>
      </c>
      <c r="D14" s="110">
        <v>203794.90999999997</v>
      </c>
      <c r="E14" s="112">
        <f>+'[3]EROG01'!Z10</f>
        <v>749998.6300000001</v>
      </c>
      <c r="F14" s="110">
        <f>+'[3]EROG01'!AK10</f>
        <v>623295.6799999999</v>
      </c>
      <c r="G14" s="110">
        <f>+'[3]EROG01'!AU10</f>
        <v>109494.23999999999</v>
      </c>
      <c r="H14" s="110">
        <f>+'[3]EROG01'!BE10</f>
        <v>27752.780000000028</v>
      </c>
      <c r="I14" s="110"/>
      <c r="J14" s="110"/>
      <c r="K14" s="110"/>
      <c r="L14" s="110"/>
      <c r="M14" s="110"/>
      <c r="N14" s="110"/>
      <c r="O14" s="110">
        <f aca="true" t="shared" si="5" ref="O14:O29">SUM(C14:N14)</f>
        <v>1803736.24</v>
      </c>
      <c r="P14" s="28"/>
      <c r="Q14" s="25"/>
      <c r="R14" s="105"/>
    </row>
    <row r="15" spans="1:18" ht="12.75">
      <c r="A15" s="23" t="s">
        <v>25</v>
      </c>
      <c r="B15" s="74"/>
      <c r="C15" s="112">
        <v>0</v>
      </c>
      <c r="D15" s="112">
        <v>0</v>
      </c>
      <c r="E15" s="112">
        <f>+'[3]EROG01'!Z11</f>
        <v>67350</v>
      </c>
      <c r="F15" s="112">
        <f>+'[3]EROG01'!AK11</f>
        <v>149991.65</v>
      </c>
      <c r="G15" s="112">
        <f>+'[3]EROG01'!AU11</f>
        <v>0</v>
      </c>
      <c r="H15" s="112">
        <f>+'[3]EROG01'!BE11</f>
        <v>0</v>
      </c>
      <c r="I15" s="112"/>
      <c r="J15" s="112"/>
      <c r="K15" s="112"/>
      <c r="L15" s="112"/>
      <c r="M15" s="112"/>
      <c r="N15" s="112"/>
      <c r="O15" s="112">
        <f t="shared" si="5"/>
        <v>217341.65</v>
      </c>
      <c r="P15" s="24"/>
      <c r="Q15" s="25"/>
      <c r="R15" s="105"/>
    </row>
    <row r="16" spans="1:18" ht="12.75">
      <c r="A16" s="23" t="s">
        <v>26</v>
      </c>
      <c r="B16" s="74"/>
      <c r="C16" s="112">
        <v>7556249.9</v>
      </c>
      <c r="D16" s="112">
        <v>2441757.08</v>
      </c>
      <c r="E16" s="112">
        <f>+'[3]EROG01'!Z12</f>
        <v>4326449.65</v>
      </c>
      <c r="F16" s="112">
        <f>+'[3]EROG01'!AK12</f>
        <v>0</v>
      </c>
      <c r="G16" s="112">
        <f>+'[3]EROG01'!AU12</f>
        <v>7462734.199999997</v>
      </c>
      <c r="H16" s="112">
        <f>+'[3]EROG01'!BE12</f>
        <v>5253891.680000003</v>
      </c>
      <c r="I16" s="112"/>
      <c r="J16" s="112"/>
      <c r="K16" s="112"/>
      <c r="L16" s="112"/>
      <c r="M16" s="112"/>
      <c r="N16" s="112"/>
      <c r="O16" s="112">
        <f t="shared" si="5"/>
        <v>27041082.51</v>
      </c>
      <c r="P16" s="24"/>
      <c r="Q16" s="25"/>
      <c r="R16" s="105"/>
    </row>
    <row r="17" spans="1:18" ht="12.75">
      <c r="A17" s="23" t="s">
        <v>27</v>
      </c>
      <c r="B17" s="74"/>
      <c r="C17" s="112">
        <v>0</v>
      </c>
      <c r="D17" s="112">
        <v>0</v>
      </c>
      <c r="E17" s="112">
        <f>+'[3]EROG01'!Z13</f>
        <v>0</v>
      </c>
      <c r="F17" s="112">
        <f>+'[3]EROG01'!AK13</f>
        <v>97227</v>
      </c>
      <c r="G17" s="112">
        <f>+'[3]EROG01'!AU13</f>
        <v>16600</v>
      </c>
      <c r="H17" s="112">
        <f>+'[3]EROG01'!BE13</f>
        <v>22000</v>
      </c>
      <c r="I17" s="112"/>
      <c r="J17" s="112"/>
      <c r="K17" s="112"/>
      <c r="L17" s="112"/>
      <c r="M17" s="112"/>
      <c r="N17" s="112"/>
      <c r="O17" s="112">
        <f t="shared" si="5"/>
        <v>135827</v>
      </c>
      <c r="P17" s="24"/>
      <c r="Q17" s="25"/>
      <c r="R17" s="105"/>
    </row>
    <row r="18" spans="1:18" ht="12.75">
      <c r="A18" s="23" t="s">
        <v>28</v>
      </c>
      <c r="B18" s="74"/>
      <c r="C18" s="112">
        <v>487009.62</v>
      </c>
      <c r="D18" s="112">
        <v>1250364</v>
      </c>
      <c r="E18" s="112">
        <f>+'[3]EROG01'!Z14</f>
        <v>4272320</v>
      </c>
      <c r="F18" s="112">
        <f>+'[3]EROG01'!AK14</f>
        <v>98000</v>
      </c>
      <c r="G18" s="112">
        <f>+'[3]EROG01'!AU14</f>
        <v>10885973.349999998</v>
      </c>
      <c r="H18" s="112">
        <f>+'[3]EROG01'!BE14</f>
        <v>1599420</v>
      </c>
      <c r="I18" s="112"/>
      <c r="J18" s="112"/>
      <c r="K18" s="112"/>
      <c r="L18" s="112"/>
      <c r="M18" s="112"/>
      <c r="N18" s="112"/>
      <c r="O18" s="112">
        <f t="shared" si="5"/>
        <v>18593086.97</v>
      </c>
      <c r="P18" s="24"/>
      <c r="Q18" s="25"/>
      <c r="R18" s="105"/>
    </row>
    <row r="19" spans="1:18" ht="12.75">
      <c r="A19" s="23" t="s">
        <v>29</v>
      </c>
      <c r="B19" s="74"/>
      <c r="C19" s="112">
        <v>14382.56</v>
      </c>
      <c r="D19" s="112">
        <v>7052.83</v>
      </c>
      <c r="E19" s="112">
        <f>+'[3]EROG01'!Z15</f>
        <v>26320</v>
      </c>
      <c r="F19" s="112">
        <f>+'[3]EROG01'!AK15</f>
        <v>344020.74</v>
      </c>
      <c r="G19" s="112">
        <f>+'[3]EROG01'!AU15</f>
        <v>477945.43000000005</v>
      </c>
      <c r="H19" s="112">
        <f>+'[3]EROG01'!BE15</f>
        <v>2412399</v>
      </c>
      <c r="I19" s="112"/>
      <c r="J19" s="112"/>
      <c r="K19" s="112"/>
      <c r="L19" s="112"/>
      <c r="M19" s="112"/>
      <c r="N19" s="112"/>
      <c r="O19" s="112">
        <f t="shared" si="5"/>
        <v>3282120.56</v>
      </c>
      <c r="P19" s="24"/>
      <c r="Q19" s="25"/>
      <c r="R19" s="105"/>
    </row>
    <row r="20" spans="1:18" ht="12.75">
      <c r="A20" s="23" t="s">
        <v>30</v>
      </c>
      <c r="B20" s="74"/>
      <c r="C20" s="112">
        <v>0</v>
      </c>
      <c r="D20" s="112">
        <v>0</v>
      </c>
      <c r="E20" s="112">
        <f>+'[3]EROG01'!Z16</f>
        <v>0</v>
      </c>
      <c r="F20" s="112">
        <f>+'[3]EROG01'!AK16</f>
        <v>0</v>
      </c>
      <c r="G20" s="112">
        <f>+'[3]EROG01'!AU16</f>
        <v>0</v>
      </c>
      <c r="H20" s="112">
        <f>+'[3]EROG01'!BE16</f>
        <v>359450</v>
      </c>
      <c r="I20" s="112"/>
      <c r="J20" s="112"/>
      <c r="K20" s="112"/>
      <c r="L20" s="112"/>
      <c r="M20" s="112"/>
      <c r="N20" s="112"/>
      <c r="O20" s="112">
        <f t="shared" si="5"/>
        <v>359450</v>
      </c>
      <c r="P20" s="24"/>
      <c r="Q20" s="25"/>
      <c r="R20" s="105"/>
    </row>
    <row r="21" spans="1:18" ht="12.75">
      <c r="A21" s="23" t="s">
        <v>31</v>
      </c>
      <c r="B21" s="74"/>
      <c r="C21" s="112">
        <v>1317412.7</v>
      </c>
      <c r="D21" s="112">
        <v>35675.60000000009</v>
      </c>
      <c r="E21" s="112">
        <f>+'[3]EROG01'!Z17</f>
        <v>1711329.89</v>
      </c>
      <c r="F21" s="112">
        <f>+'[3]EROG01'!AK17</f>
        <v>554397.3700000001</v>
      </c>
      <c r="G21" s="112">
        <f>+'[3]EROG01'!AU17</f>
        <v>502080.10999999987</v>
      </c>
      <c r="H21" s="112">
        <f>+'[3]EROG01'!BE17</f>
        <v>379431.0700000003</v>
      </c>
      <c r="I21" s="112"/>
      <c r="J21" s="112"/>
      <c r="K21" s="112"/>
      <c r="L21" s="112"/>
      <c r="M21" s="112"/>
      <c r="N21" s="112"/>
      <c r="O21" s="112">
        <f t="shared" si="5"/>
        <v>4500326.74</v>
      </c>
      <c r="P21" s="24"/>
      <c r="Q21" s="25"/>
      <c r="R21" s="105"/>
    </row>
    <row r="22" spans="1:18" ht="12.75">
      <c r="A22" s="23" t="s">
        <v>32</v>
      </c>
      <c r="B22" s="74"/>
      <c r="C22" s="112">
        <v>186000</v>
      </c>
      <c r="D22" s="112">
        <v>1902200</v>
      </c>
      <c r="E22" s="112">
        <f>+'[3]EROG01'!Z18</f>
        <v>0</v>
      </c>
      <c r="F22" s="112">
        <f>+'[3]EROG01'!AK18</f>
        <v>1638499.7599999998</v>
      </c>
      <c r="G22" s="112">
        <f>+'[3]EROG01'!AU18</f>
        <v>0</v>
      </c>
      <c r="H22" s="112">
        <f>+'[3]EROG01'!BE18</f>
        <v>0</v>
      </c>
      <c r="I22" s="112"/>
      <c r="J22" s="112"/>
      <c r="K22" s="112"/>
      <c r="L22" s="112"/>
      <c r="M22" s="112"/>
      <c r="N22" s="112"/>
      <c r="O22" s="112">
        <f t="shared" si="5"/>
        <v>3726699.76</v>
      </c>
      <c r="P22" s="24"/>
      <c r="Q22" s="25"/>
      <c r="R22" s="105"/>
    </row>
    <row r="23" spans="1:18" ht="12.75">
      <c r="A23" s="23" t="s">
        <v>33</v>
      </c>
      <c r="B23" s="74"/>
      <c r="C23" s="112">
        <v>1517271.62</v>
      </c>
      <c r="D23" s="112">
        <v>11439.419999999925</v>
      </c>
      <c r="E23" s="112">
        <f>+'[3]EROG01'!Z19</f>
        <v>1762419.85</v>
      </c>
      <c r="F23" s="112">
        <f>+'[3]EROG01'!AK19</f>
        <v>33468.6799999997</v>
      </c>
      <c r="G23" s="112">
        <f>+'[3]EROG01'!AU19</f>
        <v>916067.9300000002</v>
      </c>
      <c r="H23" s="112">
        <f>+'[3]EROG01'!BE19</f>
        <v>24281.950000000186</v>
      </c>
      <c r="I23" s="112"/>
      <c r="J23" s="112"/>
      <c r="K23" s="112"/>
      <c r="L23" s="112"/>
      <c r="M23" s="112"/>
      <c r="N23" s="112"/>
      <c r="O23" s="112">
        <f t="shared" si="5"/>
        <v>4264949.45</v>
      </c>
      <c r="P23" s="24"/>
      <c r="Q23" s="25"/>
      <c r="R23" s="105"/>
    </row>
    <row r="24" spans="1:18" ht="12.75">
      <c r="A24" s="23" t="s">
        <v>34</v>
      </c>
      <c r="B24" s="74"/>
      <c r="C24" s="112">
        <v>0</v>
      </c>
      <c r="D24" s="112">
        <v>3397</v>
      </c>
      <c r="E24" s="112">
        <f>+'[3]EROG01'!Z20</f>
        <v>0</v>
      </c>
      <c r="F24" s="112">
        <f>+'[3]EROG01'!AK20</f>
        <v>0</v>
      </c>
      <c r="G24" s="112">
        <f>+'[3]EROG01'!AU20</f>
        <v>16084.439999999999</v>
      </c>
      <c r="H24" s="112">
        <f>+'[3]EROG01'!BE20</f>
        <v>453695</v>
      </c>
      <c r="I24" s="112"/>
      <c r="J24" s="112"/>
      <c r="K24" s="112"/>
      <c r="L24" s="112"/>
      <c r="M24" s="112"/>
      <c r="N24" s="112"/>
      <c r="O24" s="112">
        <f t="shared" si="5"/>
        <v>473176.44</v>
      </c>
      <c r="P24" s="24"/>
      <c r="Q24" s="25"/>
      <c r="R24" s="105"/>
    </row>
    <row r="25" spans="1:18" ht="12.75">
      <c r="A25" s="23" t="s">
        <v>35</v>
      </c>
      <c r="B25" s="74"/>
      <c r="C25" s="112">
        <v>1453883.7</v>
      </c>
      <c r="D25" s="112">
        <v>1200223.76</v>
      </c>
      <c r="E25" s="112">
        <f>+'[3]EROG01'!Z21</f>
        <v>748052.31</v>
      </c>
      <c r="F25" s="112">
        <f>+'[3]EROG01'!AK21</f>
        <v>690733.7599999998</v>
      </c>
      <c r="G25" s="112">
        <f>+'[3]EROG01'!AU21</f>
        <v>2257282.14</v>
      </c>
      <c r="H25" s="112">
        <f>+'[3]EROG01'!BE21</f>
        <v>1309189.3200000003</v>
      </c>
      <c r="I25" s="112"/>
      <c r="J25" s="112"/>
      <c r="K25" s="112"/>
      <c r="L25" s="112"/>
      <c r="M25" s="112"/>
      <c r="N25" s="112"/>
      <c r="O25" s="112">
        <f t="shared" si="5"/>
        <v>7659364.99</v>
      </c>
      <c r="P25" s="24"/>
      <c r="Q25" s="25"/>
      <c r="R25" s="105"/>
    </row>
    <row r="26" spans="1:18" ht="12.75">
      <c r="A26" s="23" t="s">
        <v>36</v>
      </c>
      <c r="B26" s="74"/>
      <c r="C26" s="112">
        <v>750680</v>
      </c>
      <c r="D26" s="112">
        <v>3329660.18</v>
      </c>
      <c r="E26" s="112">
        <f>+'[3]EROG01'!Z22</f>
        <v>1436025.0299999998</v>
      </c>
      <c r="F26" s="112">
        <f>+'[3]EROG01'!AK22</f>
        <v>1663650.9900000002</v>
      </c>
      <c r="G26" s="112">
        <f>+'[3]EROG01'!AU22</f>
        <v>18809928.16</v>
      </c>
      <c r="H26" s="112">
        <f>+'[3]EROG01'!BE22</f>
        <v>3108529.91</v>
      </c>
      <c r="I26" s="112"/>
      <c r="J26" s="112"/>
      <c r="K26" s="112"/>
      <c r="L26" s="112"/>
      <c r="M26" s="112"/>
      <c r="N26" s="112"/>
      <c r="O26" s="112">
        <f t="shared" si="5"/>
        <v>29098474.27</v>
      </c>
      <c r="P26" s="24"/>
      <c r="Q26" s="25"/>
      <c r="R26" s="105"/>
    </row>
    <row r="27" spans="1:18" ht="12.75">
      <c r="A27" s="23" t="s">
        <v>37</v>
      </c>
      <c r="B27" s="74"/>
      <c r="C27" s="112">
        <v>2178</v>
      </c>
      <c r="D27" s="112">
        <v>300</v>
      </c>
      <c r="E27" s="112">
        <f>+'[3]EROG01'!Z23</f>
        <v>45530.11</v>
      </c>
      <c r="F27" s="112">
        <f>+'[3]EROG01'!AK23</f>
        <v>2133.199999999997</v>
      </c>
      <c r="G27" s="112">
        <f>+'[3]EROG01'!AU23</f>
        <v>61934</v>
      </c>
      <c r="H27" s="112">
        <f>+'[3]EROG01'!BE23</f>
        <v>19503.119999999995</v>
      </c>
      <c r="I27" s="112"/>
      <c r="J27" s="112"/>
      <c r="K27" s="112"/>
      <c r="L27" s="112"/>
      <c r="M27" s="112"/>
      <c r="N27" s="112"/>
      <c r="O27" s="112">
        <f t="shared" si="5"/>
        <v>131578.43</v>
      </c>
      <c r="P27" s="24"/>
      <c r="Q27" s="25"/>
      <c r="R27" s="105"/>
    </row>
    <row r="28" spans="1:18" ht="12.75">
      <c r="A28" s="23" t="s">
        <v>38</v>
      </c>
      <c r="B28" s="74"/>
      <c r="C28" s="112">
        <v>119878</v>
      </c>
      <c r="D28" s="112">
        <v>33989</v>
      </c>
      <c r="E28" s="112">
        <f>+'[3]EROG01'!Z24</f>
        <v>97480.5</v>
      </c>
      <c r="F28" s="112">
        <f>+'[3]EROG01'!AK24</f>
        <v>112793.45000000001</v>
      </c>
      <c r="G28" s="112">
        <f>+'[3]EROG01'!AU24</f>
        <v>177437.2</v>
      </c>
      <c r="H28" s="112">
        <f>+'[3]EROG01'!BE24</f>
        <v>30670</v>
      </c>
      <c r="I28" s="112"/>
      <c r="J28" s="112"/>
      <c r="K28" s="112"/>
      <c r="L28" s="112"/>
      <c r="M28" s="112"/>
      <c r="N28" s="112"/>
      <c r="O28" s="112">
        <f t="shared" si="5"/>
        <v>572248.15</v>
      </c>
      <c r="P28" s="24"/>
      <c r="Q28" s="25"/>
      <c r="R28" s="105"/>
    </row>
    <row r="29" spans="1:18" ht="13.5" thickBot="1">
      <c r="A29" s="23" t="s">
        <v>39</v>
      </c>
      <c r="B29" s="74"/>
      <c r="C29" s="111">
        <v>4109970.31</v>
      </c>
      <c r="D29" s="111">
        <v>1562629.44</v>
      </c>
      <c r="E29" s="112">
        <f>+'[3]EROG01'!Z25</f>
        <v>438969.2599999998</v>
      </c>
      <c r="F29" s="111">
        <f>+'[3]EROG01'!AK25</f>
        <v>458810.85000000056</v>
      </c>
      <c r="G29" s="111">
        <f>+'[3]EROG01'!AU25</f>
        <v>672488.8499999996</v>
      </c>
      <c r="H29" s="111">
        <f>+'[3]EROG01'!BE25</f>
        <v>328705.11000000034</v>
      </c>
      <c r="I29" s="111"/>
      <c r="J29" s="111"/>
      <c r="K29" s="112"/>
      <c r="L29" s="111"/>
      <c r="M29" s="111"/>
      <c r="N29" s="112"/>
      <c r="O29" s="112">
        <f t="shared" si="5"/>
        <v>7571573.82</v>
      </c>
      <c r="P29" s="27"/>
      <c r="Q29" s="25"/>
      <c r="R29" s="105"/>
    </row>
    <row r="30" spans="1:18" ht="13.5" thickBot="1">
      <c r="A30" s="18" t="s">
        <v>40</v>
      </c>
      <c r="B30" s="75">
        <v>2109517486.3</v>
      </c>
      <c r="C30" s="18">
        <v>205800879.02</v>
      </c>
      <c r="D30" s="18">
        <v>188479546.10000002</v>
      </c>
      <c r="E30" s="18">
        <f>SUM(E31:E53)</f>
        <v>205685055.61</v>
      </c>
      <c r="F30" s="18">
        <f>SUM(F31:F53)</f>
        <v>196404743.79999995</v>
      </c>
      <c r="G30" s="18">
        <f aca="true" t="shared" si="6" ref="G30:O30">SUM(G31:G53)</f>
        <v>234055221.97000003</v>
      </c>
      <c r="H30" s="18">
        <f t="shared" si="6"/>
        <v>205960592.8499999</v>
      </c>
      <c r="I30" s="18">
        <f t="shared" si="6"/>
        <v>0</v>
      </c>
      <c r="J30" s="18">
        <f t="shared" si="6"/>
        <v>0</v>
      </c>
      <c r="K30" s="18">
        <f t="shared" si="6"/>
        <v>0</v>
      </c>
      <c r="L30" s="18">
        <f t="shared" si="6"/>
        <v>0</v>
      </c>
      <c r="M30" s="18">
        <f t="shared" si="6"/>
        <v>0</v>
      </c>
      <c r="N30" s="18">
        <f t="shared" si="6"/>
        <v>0</v>
      </c>
      <c r="O30" s="18">
        <f t="shared" si="6"/>
        <v>1236386039.35</v>
      </c>
      <c r="P30" s="19">
        <f>+O30/B30</f>
        <v>0.5860989763676082</v>
      </c>
      <c r="R30" s="105"/>
    </row>
    <row r="31" spans="1:18" ht="12.75">
      <c r="A31" s="23" t="s">
        <v>41</v>
      </c>
      <c r="B31" s="76"/>
      <c r="C31" s="110">
        <v>8411597.28</v>
      </c>
      <c r="D31" s="110">
        <v>7945713.220000001</v>
      </c>
      <c r="E31" s="112">
        <f>+'[3]EROG01'!Z27</f>
        <v>7478208.140000001</v>
      </c>
      <c r="F31" s="110">
        <f>+'[3]EROG01'!AK27</f>
        <v>8554915.8</v>
      </c>
      <c r="G31" s="112">
        <f>+'[3]EROG01'!AU27</f>
        <v>7781359.0299999975</v>
      </c>
      <c r="H31" s="110">
        <f>+'[3]EROG01'!BE27</f>
        <v>11873942.100000001</v>
      </c>
      <c r="I31" s="110"/>
      <c r="J31" s="112"/>
      <c r="K31" s="112"/>
      <c r="L31" s="112"/>
      <c r="M31" s="112"/>
      <c r="N31" s="112"/>
      <c r="O31" s="112">
        <f aca="true" t="shared" si="7" ref="O31:O51">SUM(C31:N31)</f>
        <v>52045735.57</v>
      </c>
      <c r="P31" s="28"/>
      <c r="R31" s="105"/>
    </row>
    <row r="32" spans="1:18" ht="12.75">
      <c r="A32" s="23" t="s">
        <v>42</v>
      </c>
      <c r="B32" s="74"/>
      <c r="C32" s="112">
        <v>864398.26</v>
      </c>
      <c r="D32" s="112">
        <v>1028735.3300000001</v>
      </c>
      <c r="E32" s="112">
        <f>+'[3]EROG01'!Z28</f>
        <v>912416.22</v>
      </c>
      <c r="F32" s="112">
        <f>+'[3]EROG01'!AK28</f>
        <v>712221.81</v>
      </c>
      <c r="G32" s="112">
        <f>+'[3]EROG01'!AU28</f>
        <v>1460892.9500000002</v>
      </c>
      <c r="H32" s="112">
        <f>+'[3]EROG01'!BE28</f>
        <v>290221.56999999937</v>
      </c>
      <c r="I32" s="112"/>
      <c r="J32" s="112"/>
      <c r="K32" s="112"/>
      <c r="L32" s="112"/>
      <c r="M32" s="112"/>
      <c r="N32" s="112"/>
      <c r="O32" s="112">
        <f t="shared" si="7"/>
        <v>5268886.14</v>
      </c>
      <c r="P32" s="24"/>
      <c r="R32" s="105"/>
    </row>
    <row r="33" spans="1:18" ht="12.75">
      <c r="A33" s="23" t="s">
        <v>139</v>
      </c>
      <c r="B33" s="74"/>
      <c r="C33" s="112"/>
      <c r="D33" s="112"/>
      <c r="E33" s="112">
        <f>+'[3]EROG01'!Z29</f>
        <v>0</v>
      </c>
      <c r="F33" s="112">
        <f>+'[3]EROG01'!AK29</f>
        <v>0</v>
      </c>
      <c r="G33" s="112">
        <f>+'[3]EROG01'!AU29</f>
        <v>200735</v>
      </c>
      <c r="H33" s="112">
        <f>+'[3]EROG01'!BE29</f>
        <v>904865</v>
      </c>
      <c r="I33" s="112"/>
      <c r="J33" s="112"/>
      <c r="K33" s="112"/>
      <c r="L33" s="112"/>
      <c r="M33" s="112"/>
      <c r="N33" s="112"/>
      <c r="O33" s="112">
        <f t="shared" si="7"/>
        <v>1105600</v>
      </c>
      <c r="P33" s="24"/>
      <c r="R33" s="105"/>
    </row>
    <row r="34" spans="1:18" ht="12.75">
      <c r="A34" s="23" t="s">
        <v>43</v>
      </c>
      <c r="B34" s="74"/>
      <c r="C34" s="112">
        <v>9020833.08</v>
      </c>
      <c r="D34" s="112">
        <v>4539120.529999999</v>
      </c>
      <c r="E34" s="112">
        <f>+'[3]EROG01'!Z30</f>
        <v>7171951.789999999</v>
      </c>
      <c r="F34" s="112">
        <f>+'[3]EROG01'!AK30</f>
        <v>6920990.16</v>
      </c>
      <c r="G34" s="112">
        <f>+'[3]EROG01'!AU30</f>
        <v>16163693.120000001</v>
      </c>
      <c r="H34" s="112">
        <f>+'[3]EROG01'!BE30</f>
        <v>9910841.700000003</v>
      </c>
      <c r="I34" s="112"/>
      <c r="J34" s="112"/>
      <c r="K34" s="112"/>
      <c r="L34" s="112"/>
      <c r="M34" s="112"/>
      <c r="N34" s="112"/>
      <c r="O34" s="112">
        <f t="shared" si="7"/>
        <v>53727430.38</v>
      </c>
      <c r="P34" s="24"/>
      <c r="R34" s="105"/>
    </row>
    <row r="35" spans="1:18" ht="12.75">
      <c r="A35" s="23" t="s">
        <v>44</v>
      </c>
      <c r="B35" s="74"/>
      <c r="C35" s="112">
        <v>755413</v>
      </c>
      <c r="D35" s="112">
        <v>684503</v>
      </c>
      <c r="E35" s="112">
        <f>+'[3]EROG01'!Z31</f>
        <v>1011524.5099999998</v>
      </c>
      <c r="F35" s="112">
        <f>+'[3]EROG01'!AK31</f>
        <v>969960.4500000002</v>
      </c>
      <c r="G35" s="112">
        <f>+'[3]EROG01'!AU31</f>
        <v>890313.0999999996</v>
      </c>
      <c r="H35" s="112">
        <f>+'[3]EROG01'!BE31</f>
        <v>755370.6000000006</v>
      </c>
      <c r="I35" s="112"/>
      <c r="J35" s="112"/>
      <c r="K35" s="112"/>
      <c r="L35" s="112"/>
      <c r="M35" s="112"/>
      <c r="N35" s="112"/>
      <c r="O35" s="112">
        <f t="shared" si="7"/>
        <v>5067084.66</v>
      </c>
      <c r="P35" s="24"/>
      <c r="R35" s="105"/>
    </row>
    <row r="36" spans="1:18" ht="12.75">
      <c r="A36" s="23" t="s">
        <v>45</v>
      </c>
      <c r="B36" s="74"/>
      <c r="C36" s="112">
        <v>4573846.46</v>
      </c>
      <c r="D36" s="112">
        <v>4278135.260000001</v>
      </c>
      <c r="E36" s="112">
        <f>+'[3]EROG01'!Z32</f>
        <v>8542371.109999998</v>
      </c>
      <c r="F36" s="112">
        <f>+'[3]EROG01'!AK32</f>
        <v>5607848.670000002</v>
      </c>
      <c r="G36" s="112">
        <f>+'[3]EROG01'!AU32</f>
        <v>8615076.399999999</v>
      </c>
      <c r="H36" s="112">
        <f>+'[3]EROG01'!BE32</f>
        <v>6171710.289999999</v>
      </c>
      <c r="I36" s="112"/>
      <c r="J36" s="112"/>
      <c r="K36" s="112"/>
      <c r="L36" s="112"/>
      <c r="M36" s="112"/>
      <c r="N36" s="112"/>
      <c r="O36" s="112">
        <f t="shared" si="7"/>
        <v>37788988.19</v>
      </c>
      <c r="P36" s="24"/>
      <c r="R36" s="105"/>
    </row>
    <row r="37" spans="1:18" ht="12.75">
      <c r="A37" s="23" t="s">
        <v>46</v>
      </c>
      <c r="B37" s="74"/>
      <c r="C37" s="112">
        <v>3375947.38</v>
      </c>
      <c r="D37" s="112">
        <v>6547782.7</v>
      </c>
      <c r="E37" s="112">
        <f>+'[3]EROG01'!Z33</f>
        <v>1049498.75</v>
      </c>
      <c r="F37" s="112">
        <f>+'[3]EROG01'!AK33</f>
        <v>83649.59999999963</v>
      </c>
      <c r="G37" s="112">
        <f>+'[3]EROG01'!AU33</f>
        <v>794177</v>
      </c>
      <c r="H37" s="112">
        <f>+'[3]EROG01'!BE33</f>
        <v>95750</v>
      </c>
      <c r="I37" s="112"/>
      <c r="J37" s="112"/>
      <c r="K37" s="112"/>
      <c r="L37" s="112"/>
      <c r="M37" s="112"/>
      <c r="N37" s="112"/>
      <c r="O37" s="112">
        <f t="shared" si="7"/>
        <v>11946805.43</v>
      </c>
      <c r="P37" s="24"/>
      <c r="R37" s="105"/>
    </row>
    <row r="38" spans="1:18" ht="12.75">
      <c r="A38" s="23" t="s">
        <v>47</v>
      </c>
      <c r="B38" s="74"/>
      <c r="C38" s="112">
        <v>12392</v>
      </c>
      <c r="D38" s="112">
        <v>0</v>
      </c>
      <c r="E38" s="112">
        <f>+'[3]EROG01'!Z34</f>
        <v>537764.94</v>
      </c>
      <c r="F38" s="112">
        <f>+'[3]EROG01'!AK34</f>
        <v>203409.96000000008</v>
      </c>
      <c r="G38" s="112">
        <f>+'[3]EROG01'!AU34</f>
        <v>294016.9</v>
      </c>
      <c r="H38" s="112">
        <f>+'[3]EROG01'!BE34</f>
        <v>871016.8999999999</v>
      </c>
      <c r="I38" s="112"/>
      <c r="J38" s="112"/>
      <c r="K38" s="112"/>
      <c r="L38" s="112"/>
      <c r="M38" s="112"/>
      <c r="N38" s="112"/>
      <c r="O38" s="112">
        <f t="shared" si="7"/>
        <v>1918600.7</v>
      </c>
      <c r="P38" s="24"/>
      <c r="R38" s="105"/>
    </row>
    <row r="39" spans="1:18" ht="12.75">
      <c r="A39" s="23" t="s">
        <v>48</v>
      </c>
      <c r="B39" s="74"/>
      <c r="C39" s="112">
        <v>253000</v>
      </c>
      <c r="D39" s="112">
        <v>422275.13</v>
      </c>
      <c r="E39" s="112">
        <f>+'[3]EROG01'!Z35</f>
        <v>264881.45999999996</v>
      </c>
      <c r="F39" s="112">
        <f>+'[3]EROG01'!AK35</f>
        <v>332379.7200000001</v>
      </c>
      <c r="G39" s="112">
        <f>+'[3]EROG01'!AU35</f>
        <v>782458.8</v>
      </c>
      <c r="H39" s="112">
        <f>+'[3]EROG01'!BE35</f>
        <v>857315.3800000001</v>
      </c>
      <c r="I39" s="112"/>
      <c r="J39" s="112"/>
      <c r="K39" s="112"/>
      <c r="L39" s="112"/>
      <c r="M39" s="112"/>
      <c r="N39" s="112"/>
      <c r="O39" s="112">
        <f t="shared" si="7"/>
        <v>2912310.49</v>
      </c>
      <c r="P39" s="24"/>
      <c r="R39" s="105"/>
    </row>
    <row r="40" spans="1:18" ht="12.75">
      <c r="A40" s="23" t="s">
        <v>49</v>
      </c>
      <c r="B40" s="78"/>
      <c r="C40" s="112">
        <v>9290334.17</v>
      </c>
      <c r="D40" s="112">
        <v>8709759.790000001</v>
      </c>
      <c r="E40" s="112">
        <f>+'[3]EROG01'!Z36</f>
        <v>2402976.41</v>
      </c>
      <c r="F40" s="112">
        <f>+'[3]EROG01'!AK36</f>
        <v>758220.9499999993</v>
      </c>
      <c r="G40" s="112">
        <f>+'[3]EROG01'!AU36</f>
        <v>4529907.5</v>
      </c>
      <c r="H40" s="112">
        <f>+'[3]EROG01'!BE36</f>
        <v>1351701</v>
      </c>
      <c r="I40" s="112"/>
      <c r="J40" s="112"/>
      <c r="K40" s="112"/>
      <c r="L40" s="112"/>
      <c r="M40" s="112"/>
      <c r="N40" s="112"/>
      <c r="O40" s="112">
        <f t="shared" si="7"/>
        <v>27042899.82</v>
      </c>
      <c r="P40" s="24"/>
      <c r="R40" s="105"/>
    </row>
    <row r="41" spans="1:18" ht="12.75">
      <c r="A41" s="23" t="s">
        <v>50</v>
      </c>
      <c r="B41" s="79"/>
      <c r="C41" s="112">
        <v>1956982.45</v>
      </c>
      <c r="D41" s="112">
        <v>1135492.1300000001</v>
      </c>
      <c r="E41" s="112">
        <f>+'[3]EROG01'!Z37</f>
        <v>3556668.71</v>
      </c>
      <c r="F41" s="112">
        <f>+'[3]EROG01'!AK37</f>
        <v>746578.1399999997</v>
      </c>
      <c r="G41" s="112">
        <f>+'[3]EROG01'!AU37</f>
        <v>355200</v>
      </c>
      <c r="H41" s="112">
        <f>+'[3]EROG01'!BE37</f>
        <v>1550454.5199999996</v>
      </c>
      <c r="I41" s="112"/>
      <c r="J41" s="112"/>
      <c r="K41" s="112"/>
      <c r="L41" s="112"/>
      <c r="M41" s="112"/>
      <c r="N41" s="112"/>
      <c r="O41" s="112">
        <f t="shared" si="7"/>
        <v>9301375.95</v>
      </c>
      <c r="P41" s="24"/>
      <c r="R41" s="105"/>
    </row>
    <row r="42" spans="1:18" ht="12.75">
      <c r="A42" s="23" t="s">
        <v>51</v>
      </c>
      <c r="B42" s="74"/>
      <c r="C42" s="112">
        <v>2265354.3</v>
      </c>
      <c r="D42" s="112">
        <v>234603</v>
      </c>
      <c r="E42" s="112">
        <f>+'[3]EROG01'!Z38</f>
        <v>2271469.87</v>
      </c>
      <c r="F42" s="112">
        <f>+'[3]EROG01'!AK38</f>
        <v>2103016.4000000004</v>
      </c>
      <c r="G42" s="112">
        <f>+'[3]EROG01'!AU38</f>
        <v>1936663.92</v>
      </c>
      <c r="H42" s="112">
        <f>+'[3]EROG01'!BE38</f>
        <v>2228732.0999999996</v>
      </c>
      <c r="I42" s="112"/>
      <c r="J42" s="112"/>
      <c r="K42" s="112"/>
      <c r="L42" s="112"/>
      <c r="M42" s="112"/>
      <c r="N42" s="112"/>
      <c r="O42" s="112">
        <f t="shared" si="7"/>
        <v>11039839.59</v>
      </c>
      <c r="P42" s="24"/>
      <c r="R42" s="105"/>
    </row>
    <row r="43" spans="1:18" ht="12.75">
      <c r="A43" s="23" t="s">
        <v>108</v>
      </c>
      <c r="B43" s="74"/>
      <c r="C43" s="112">
        <v>960727</v>
      </c>
      <c r="D43" s="112">
        <v>725827</v>
      </c>
      <c r="E43" s="112">
        <f>+'[3]EROG01'!Z39</f>
        <v>184768</v>
      </c>
      <c r="F43" s="112">
        <f>+'[3]EROG01'!AK39</f>
        <v>66170.5</v>
      </c>
      <c r="G43" s="112">
        <f>+'[3]EROG01'!AU39</f>
        <v>136202.67999999993</v>
      </c>
      <c r="H43" s="112">
        <f>+'[3]EROG01'!BE39</f>
        <v>448770.50000000023</v>
      </c>
      <c r="I43" s="112"/>
      <c r="J43" s="112"/>
      <c r="K43" s="112"/>
      <c r="L43" s="112"/>
      <c r="M43" s="112"/>
      <c r="N43" s="112"/>
      <c r="O43" s="112">
        <f t="shared" si="7"/>
        <v>2522465.68</v>
      </c>
      <c r="P43" s="24"/>
      <c r="R43" s="105"/>
    </row>
    <row r="44" spans="1:18" ht="12.75">
      <c r="A44" s="23" t="s">
        <v>52</v>
      </c>
      <c r="B44" s="74"/>
      <c r="C44" s="112">
        <v>0</v>
      </c>
      <c r="D44" s="112">
        <v>0</v>
      </c>
      <c r="E44" s="112">
        <f>+'[3]EROG01'!Z40</f>
        <v>0</v>
      </c>
      <c r="F44" s="112">
        <f>+'[3]EROG01'!AK40</f>
        <v>0</v>
      </c>
      <c r="G44" s="112">
        <f>+'[3]EROG01'!AU40</f>
        <v>0</v>
      </c>
      <c r="H44" s="112">
        <f>+'[3]EROG01'!BE40</f>
        <v>0</v>
      </c>
      <c r="I44" s="112"/>
      <c r="J44" s="112"/>
      <c r="K44" s="112"/>
      <c r="L44" s="112"/>
      <c r="M44" s="112"/>
      <c r="N44" s="112"/>
      <c r="O44" s="112">
        <f t="shared" si="7"/>
        <v>0</v>
      </c>
      <c r="P44" s="24"/>
      <c r="R44" s="105"/>
    </row>
    <row r="45" spans="1:18" ht="12.75">
      <c r="A45" s="23" t="s">
        <v>53</v>
      </c>
      <c r="B45" s="74"/>
      <c r="C45" s="112">
        <v>288780</v>
      </c>
      <c r="D45" s="112">
        <v>798100</v>
      </c>
      <c r="E45" s="112">
        <f>+'[3]EROG01'!Z41</f>
        <v>541970.9299999999</v>
      </c>
      <c r="F45" s="112">
        <f>+'[3]EROG01'!AK41</f>
        <v>302320</v>
      </c>
      <c r="G45" s="112">
        <f>+'[3]EROG01'!AU41</f>
        <v>1115202.0000000002</v>
      </c>
      <c r="H45" s="112">
        <f>+'[3]EROG01'!BE41</f>
        <v>1100940.7199999997</v>
      </c>
      <c r="I45" s="112"/>
      <c r="J45" s="112"/>
      <c r="K45" s="112"/>
      <c r="L45" s="112"/>
      <c r="M45" s="112"/>
      <c r="N45" s="112"/>
      <c r="O45" s="112">
        <f t="shared" si="7"/>
        <v>4147313.65</v>
      </c>
      <c r="P45" s="24"/>
      <c r="R45" s="105"/>
    </row>
    <row r="46" spans="1:18" ht="12.75">
      <c r="A46" s="23" t="s">
        <v>54</v>
      </c>
      <c r="B46" s="74"/>
      <c r="C46" s="112">
        <v>95857578.78</v>
      </c>
      <c r="D46" s="112">
        <v>95857578.78</v>
      </c>
      <c r="E46" s="112">
        <f>+'[3]EROG01'!Z42</f>
        <v>95857578.68</v>
      </c>
      <c r="F46" s="112">
        <f>+'[3]EROG01'!AK42</f>
        <v>95857578.77999997</v>
      </c>
      <c r="G46" s="112">
        <f>+'[3]EROG01'!AU42</f>
        <v>112586973.02000004</v>
      </c>
      <c r="H46" s="112">
        <f>+'[3]EROG01'!BE42</f>
        <v>108154473.01999992</v>
      </c>
      <c r="I46" s="112"/>
      <c r="J46" s="112"/>
      <c r="K46" s="112"/>
      <c r="L46" s="112"/>
      <c r="M46" s="112"/>
      <c r="N46" s="112"/>
      <c r="O46" s="112">
        <f t="shared" si="7"/>
        <v>604171761.06</v>
      </c>
      <c r="P46" s="24"/>
      <c r="R46" s="105"/>
    </row>
    <row r="47" spans="1:18" ht="12.75">
      <c r="A47" s="23" t="s">
        <v>55</v>
      </c>
      <c r="B47" s="74"/>
      <c r="C47" s="112">
        <v>0</v>
      </c>
      <c r="D47" s="112">
        <v>0</v>
      </c>
      <c r="E47" s="112">
        <f>+'[3]EROG01'!Z43</f>
        <v>0</v>
      </c>
      <c r="F47" s="112">
        <f>+'[3]EROG01'!AK43</f>
        <v>0</v>
      </c>
      <c r="G47" s="112">
        <f>+'[3]EROG01'!AU43</f>
        <v>0</v>
      </c>
      <c r="H47" s="112">
        <f>+'[3]EROG01'!BE43</f>
        <v>0</v>
      </c>
      <c r="I47" s="112"/>
      <c r="J47" s="112"/>
      <c r="K47" s="112"/>
      <c r="L47" s="112"/>
      <c r="M47" s="112"/>
      <c r="N47" s="112"/>
      <c r="O47" s="112">
        <f t="shared" si="7"/>
        <v>0</v>
      </c>
      <c r="P47" s="24"/>
      <c r="R47" s="105"/>
    </row>
    <row r="48" spans="1:18" ht="12.75">
      <c r="A48" s="23" t="s">
        <v>56</v>
      </c>
      <c r="B48" s="74"/>
      <c r="C48" s="112">
        <v>0</v>
      </c>
      <c r="D48" s="112">
        <v>0</v>
      </c>
      <c r="E48" s="112">
        <f>+'[3]EROG01'!Z44</f>
        <v>0</v>
      </c>
      <c r="F48" s="112">
        <f>+'[3]EROG01'!AK44</f>
        <v>0</v>
      </c>
      <c r="G48" s="112">
        <f>+'[3]EROG01'!AU44</f>
        <v>0</v>
      </c>
      <c r="H48" s="112">
        <f>+'[3]EROG01'!BE44</f>
        <v>0</v>
      </c>
      <c r="I48" s="112"/>
      <c r="J48" s="112"/>
      <c r="K48" s="112"/>
      <c r="L48" s="112"/>
      <c r="M48" s="112"/>
      <c r="N48" s="112"/>
      <c r="O48" s="112">
        <f t="shared" si="7"/>
        <v>0</v>
      </c>
      <c r="P48" s="24"/>
      <c r="R48" s="105"/>
    </row>
    <row r="49" spans="1:18" ht="12.75">
      <c r="A49" s="23" t="s">
        <v>57</v>
      </c>
      <c r="B49" s="74"/>
      <c r="C49" s="112">
        <v>0</v>
      </c>
      <c r="D49" s="112">
        <v>0</v>
      </c>
      <c r="E49" s="112">
        <f>+'[3]EROG01'!Z45</f>
        <v>0</v>
      </c>
      <c r="F49" s="112">
        <f>+'[3]EROG01'!AK45</f>
        <v>0</v>
      </c>
      <c r="G49" s="112">
        <f>+'[3]EROG01'!AU45</f>
        <v>0</v>
      </c>
      <c r="H49" s="112">
        <f>+'[3]EROG01'!BE45</f>
        <v>0</v>
      </c>
      <c r="I49" s="112"/>
      <c r="J49" s="112"/>
      <c r="K49" s="112"/>
      <c r="L49" s="112"/>
      <c r="M49" s="112"/>
      <c r="N49" s="112"/>
      <c r="O49" s="112">
        <f t="shared" si="7"/>
        <v>0</v>
      </c>
      <c r="P49" s="24"/>
      <c r="R49" s="105"/>
    </row>
    <row r="50" spans="1:18" ht="12.75">
      <c r="A50" s="23" t="s">
        <v>58</v>
      </c>
      <c r="B50" s="74"/>
      <c r="C50" s="112">
        <v>5526918.97</v>
      </c>
      <c r="D50" s="112">
        <v>3891745.1499999994</v>
      </c>
      <c r="E50" s="112">
        <f>+'[3]EROG01'!Z46</f>
        <v>5247508.24</v>
      </c>
      <c r="F50" s="112">
        <f>+'[3]EROG01'!AK46</f>
        <v>4360376.580000002</v>
      </c>
      <c r="G50" s="112">
        <f>+'[3]EROG01'!AU46</f>
        <v>52031.02999999747</v>
      </c>
      <c r="H50" s="112">
        <f>+'[3]EROG01'!BE46</f>
        <v>53870.810000002384</v>
      </c>
      <c r="I50" s="112"/>
      <c r="J50" s="112"/>
      <c r="K50" s="112"/>
      <c r="L50" s="112"/>
      <c r="M50" s="112"/>
      <c r="N50" s="112"/>
      <c r="O50" s="112">
        <f>SUM(C50:N50)</f>
        <v>19132450.78</v>
      </c>
      <c r="P50" s="24"/>
      <c r="R50" s="105"/>
    </row>
    <row r="51" spans="1:18" ht="12.75">
      <c r="A51" s="23" t="s">
        <v>59</v>
      </c>
      <c r="B51" s="78"/>
      <c r="C51" s="112">
        <v>9315600.77</v>
      </c>
      <c r="D51" s="112">
        <v>3798585.2699999996</v>
      </c>
      <c r="E51" s="112">
        <f>+'[3]EROG01'!Z47</f>
        <v>32373765.5</v>
      </c>
      <c r="F51" s="112">
        <f>+'[3]EROG01'!AK47</f>
        <v>15841191.21</v>
      </c>
      <c r="G51" s="112">
        <f>+'[3]EROG01'!AU47</f>
        <v>7803995.260000005</v>
      </c>
      <c r="H51" s="112">
        <f>+'[3]EROG01'!BE47</f>
        <v>8353483.019999996</v>
      </c>
      <c r="I51" s="112"/>
      <c r="J51" s="112"/>
      <c r="K51" s="112"/>
      <c r="L51" s="112"/>
      <c r="M51" s="112"/>
      <c r="N51" s="112"/>
      <c r="O51" s="112">
        <f t="shared" si="7"/>
        <v>77486621.03</v>
      </c>
      <c r="P51" s="24"/>
      <c r="R51" s="105"/>
    </row>
    <row r="52" spans="1:18" ht="12.75">
      <c r="A52" s="23" t="s">
        <v>60</v>
      </c>
      <c r="B52" s="78"/>
      <c r="C52" s="112">
        <v>33698491.18</v>
      </c>
      <c r="D52" s="112">
        <v>30263640.229999997</v>
      </c>
      <c r="E52" s="112">
        <f>+'[3]EROG01'!Z48</f>
        <v>17623721.900000006</v>
      </c>
      <c r="F52" s="112">
        <f>+'[3]EROG01'!AK48</f>
        <v>33790335.53999999</v>
      </c>
      <c r="G52" s="112">
        <f>+'[3]EROG01'!AU48</f>
        <v>48282092.879999995</v>
      </c>
      <c r="H52" s="112">
        <f>+'[3]EROG01'!BE48</f>
        <v>30026683.47</v>
      </c>
      <c r="I52" s="112"/>
      <c r="J52" s="112"/>
      <c r="K52" s="112"/>
      <c r="L52" s="112"/>
      <c r="M52" s="112"/>
      <c r="N52" s="112"/>
      <c r="O52" s="112">
        <f>SUM(C52:N52)</f>
        <v>193684965.2</v>
      </c>
      <c r="P52" s="24"/>
      <c r="R52" s="105"/>
    </row>
    <row r="53" spans="1:18" ht="13.5" thickBot="1">
      <c r="A53" s="23" t="s">
        <v>61</v>
      </c>
      <c r="B53" s="78"/>
      <c r="C53" s="112">
        <v>19372683.94</v>
      </c>
      <c r="D53" s="111">
        <v>17617949.580000002</v>
      </c>
      <c r="E53" s="112">
        <f>+'[3]EROG01'!Z49</f>
        <v>18656010.449999996</v>
      </c>
      <c r="F53" s="112">
        <f>+'[3]EROG01'!AK49</f>
        <v>19193579.53</v>
      </c>
      <c r="G53" s="112">
        <f>+'[3]EROG01'!AU49</f>
        <v>20274231.379999995</v>
      </c>
      <c r="H53" s="112">
        <f>+'[3]EROG01'!BE49</f>
        <v>20960450.150000006</v>
      </c>
      <c r="I53" s="112"/>
      <c r="J53" s="112"/>
      <c r="K53" s="112"/>
      <c r="L53" s="112"/>
      <c r="M53" s="112"/>
      <c r="N53" s="112"/>
      <c r="O53" s="112">
        <f>SUM(C53:N53)</f>
        <v>116074905.03</v>
      </c>
      <c r="P53" s="24"/>
      <c r="R53" s="105"/>
    </row>
    <row r="54" spans="1:18" ht="13.5" thickBot="1">
      <c r="A54" s="18" t="s">
        <v>62</v>
      </c>
      <c r="B54" s="80">
        <v>115619400</v>
      </c>
      <c r="C54" s="57">
        <v>0</v>
      </c>
      <c r="D54" s="57">
        <f>+'[3]EROG01'!$O$51</f>
        <v>0</v>
      </c>
      <c r="E54" s="57">
        <f>+'[3]EROG01'!$Z$51</f>
        <v>0</v>
      </c>
      <c r="F54" s="57">
        <f>+'[3]EROG01'!$AK$51</f>
        <v>2007339.13</v>
      </c>
      <c r="G54" s="57">
        <f>+'[3]EROG01'!$AU$51</f>
        <v>0</v>
      </c>
      <c r="H54" s="57">
        <f>+'[3]EROG01'!$BE$51</f>
        <v>879971.73</v>
      </c>
      <c r="I54" s="57"/>
      <c r="J54" s="57"/>
      <c r="K54" s="57"/>
      <c r="L54" s="57"/>
      <c r="M54" s="57"/>
      <c r="N54" s="57"/>
      <c r="O54" s="57">
        <f>+SUM(C54:N54)</f>
        <v>2887310.86</v>
      </c>
      <c r="P54" s="19">
        <f>+O54/B54</f>
        <v>0.0249725466487458</v>
      </c>
      <c r="R54" s="105"/>
    </row>
    <row r="55" spans="1:18" ht="13.5" thickBot="1">
      <c r="A55" s="18" t="s">
        <v>63</v>
      </c>
      <c r="B55" s="73">
        <v>107063100</v>
      </c>
      <c r="C55" s="18">
        <v>3623459.69</v>
      </c>
      <c r="D55" s="18">
        <v>3953850</v>
      </c>
      <c r="E55" s="18">
        <f>+E56</f>
        <v>5496795.58</v>
      </c>
      <c r="F55" s="18">
        <f>+F56</f>
        <v>4374293.12</v>
      </c>
      <c r="G55" s="18">
        <f aca="true" t="shared" si="8" ref="G55:M55">+G56</f>
        <v>4902398.18</v>
      </c>
      <c r="H55" s="18">
        <f t="shared" si="8"/>
        <v>5860754</v>
      </c>
      <c r="I55" s="18">
        <f t="shared" si="8"/>
        <v>0</v>
      </c>
      <c r="J55" s="18">
        <f t="shared" si="8"/>
        <v>0</v>
      </c>
      <c r="K55" s="18">
        <f t="shared" si="8"/>
        <v>0</v>
      </c>
      <c r="L55" s="18">
        <f t="shared" si="8"/>
        <v>0</v>
      </c>
      <c r="M55" s="18">
        <f t="shared" si="8"/>
        <v>0</v>
      </c>
      <c r="N55" s="18">
        <f>+N56</f>
        <v>0</v>
      </c>
      <c r="O55" s="18">
        <f>+O56</f>
        <v>28211550.57</v>
      </c>
      <c r="P55" s="19">
        <f>+O55/B55</f>
        <v>0.26350395766608664</v>
      </c>
      <c r="R55" s="105"/>
    </row>
    <row r="56" spans="1:18" ht="13.5" thickBot="1">
      <c r="A56" s="18" t="s">
        <v>64</v>
      </c>
      <c r="B56" s="103">
        <v>107063100</v>
      </c>
      <c r="C56" s="18">
        <v>3623459.69</v>
      </c>
      <c r="D56" s="18">
        <v>3953850</v>
      </c>
      <c r="E56" s="18">
        <f>SUM(E57:E63)</f>
        <v>5496795.58</v>
      </c>
      <c r="F56" s="18">
        <f>SUM(F57:F63)</f>
        <v>4374293.12</v>
      </c>
      <c r="G56" s="18">
        <f aca="true" t="shared" si="9" ref="G56:O56">SUM(G57:G63)</f>
        <v>4902398.18</v>
      </c>
      <c r="H56" s="18">
        <f t="shared" si="9"/>
        <v>5860754</v>
      </c>
      <c r="I56" s="18">
        <f t="shared" si="9"/>
        <v>0</v>
      </c>
      <c r="J56" s="18">
        <f t="shared" si="9"/>
        <v>0</v>
      </c>
      <c r="K56" s="18">
        <f t="shared" si="9"/>
        <v>0</v>
      </c>
      <c r="L56" s="18">
        <f t="shared" si="9"/>
        <v>0</v>
      </c>
      <c r="M56" s="18">
        <f t="shared" si="9"/>
        <v>0</v>
      </c>
      <c r="N56" s="18">
        <f t="shared" si="9"/>
        <v>0</v>
      </c>
      <c r="O56" s="18">
        <f t="shared" si="9"/>
        <v>28211550.57</v>
      </c>
      <c r="P56" s="19">
        <f>+O56/B56</f>
        <v>0.26350395766608664</v>
      </c>
      <c r="R56" s="105"/>
    </row>
    <row r="57" spans="1:18" ht="12.75">
      <c r="A57" s="23" t="s">
        <v>117</v>
      </c>
      <c r="B57" s="107"/>
      <c r="C57" s="113"/>
      <c r="D57" s="113"/>
      <c r="E57" s="113"/>
      <c r="F57" s="113"/>
      <c r="G57" s="110"/>
      <c r="H57" s="110"/>
      <c r="I57" s="110"/>
      <c r="J57" s="110"/>
      <c r="K57" s="113"/>
      <c r="L57" s="113"/>
      <c r="M57" s="113"/>
      <c r="N57" s="113"/>
      <c r="O57" s="110">
        <f aca="true" t="shared" si="10" ref="O57:O63">SUM(C57:N57)</f>
        <v>0</v>
      </c>
      <c r="P57" s="109"/>
      <c r="R57" s="105"/>
    </row>
    <row r="58" spans="1:18" ht="12.75">
      <c r="A58" s="23" t="s">
        <v>65</v>
      </c>
      <c r="B58" s="74"/>
      <c r="C58" s="114">
        <v>572909.69</v>
      </c>
      <c r="D58" s="114">
        <v>45000</v>
      </c>
      <c r="E58" s="114">
        <f>+'[3]EROG01'!Z55</f>
        <v>718195.5800000001</v>
      </c>
      <c r="F58" s="114">
        <f>+'[3]EROG01'!AK55</f>
        <v>726293.1199999999</v>
      </c>
      <c r="G58" s="114">
        <f>+'[3]EROG01'!AU55</f>
        <v>586298.1799999999</v>
      </c>
      <c r="H58" s="114">
        <f>+'[3]EROG01'!BE55</f>
        <v>626304</v>
      </c>
      <c r="I58" s="112"/>
      <c r="J58" s="112"/>
      <c r="K58" s="114"/>
      <c r="L58" s="112"/>
      <c r="M58" s="112"/>
      <c r="N58" s="114"/>
      <c r="O58" s="114">
        <f t="shared" si="10"/>
        <v>3275000.57</v>
      </c>
      <c r="P58" s="28"/>
      <c r="R58" s="105"/>
    </row>
    <row r="59" spans="1:18" ht="12.75">
      <c r="A59" s="23" t="s">
        <v>66</v>
      </c>
      <c r="B59" s="74"/>
      <c r="C59" s="114">
        <v>0</v>
      </c>
      <c r="D59" s="114">
        <v>0</v>
      </c>
      <c r="E59" s="114">
        <f>+'[3]EROG01'!Z56</f>
        <v>0</v>
      </c>
      <c r="F59" s="114">
        <f>+'[3]EROG01'!AK56</f>
        <v>243000</v>
      </c>
      <c r="G59" s="114">
        <f>+'[3]EROG01'!AU56</f>
        <v>0</v>
      </c>
      <c r="H59" s="114">
        <f>+'[3]EROG01'!BE56</f>
        <v>134000</v>
      </c>
      <c r="I59" s="112"/>
      <c r="J59" s="112"/>
      <c r="K59" s="112"/>
      <c r="L59" s="114"/>
      <c r="M59" s="114"/>
      <c r="N59" s="112"/>
      <c r="O59" s="112">
        <f t="shared" si="10"/>
        <v>377000</v>
      </c>
      <c r="P59" s="24"/>
      <c r="R59" s="105"/>
    </row>
    <row r="60" spans="1:18" ht="12.75">
      <c r="A60" s="30" t="s">
        <v>67</v>
      </c>
      <c r="B60" s="74"/>
      <c r="C60" s="114">
        <v>350000</v>
      </c>
      <c r="D60" s="114">
        <v>550000</v>
      </c>
      <c r="E60" s="114">
        <f>+'[3]EROG01'!Z57</f>
        <v>1473000</v>
      </c>
      <c r="F60" s="114">
        <f>+'[3]EROG01'!AK57</f>
        <v>220000</v>
      </c>
      <c r="G60" s="114">
        <f>+'[3]EROG01'!AU57</f>
        <v>931100</v>
      </c>
      <c r="H60" s="114">
        <f>+'[3]EROG01'!BE57</f>
        <v>320500</v>
      </c>
      <c r="I60" s="112"/>
      <c r="J60" s="112"/>
      <c r="K60" s="112"/>
      <c r="L60" s="114"/>
      <c r="M60" s="114"/>
      <c r="N60" s="112"/>
      <c r="O60" s="112">
        <f t="shared" si="10"/>
        <v>3844600</v>
      </c>
      <c r="P60" s="24"/>
      <c r="R60" s="105"/>
    </row>
    <row r="61" spans="1:18" ht="12.75">
      <c r="A61" s="30" t="s">
        <v>68</v>
      </c>
      <c r="B61" s="74"/>
      <c r="C61" s="114">
        <v>2613500</v>
      </c>
      <c r="D61" s="114">
        <v>3286500</v>
      </c>
      <c r="E61" s="114">
        <f>+'[3]EROG01'!Z58</f>
        <v>3213700</v>
      </c>
      <c r="F61" s="114">
        <f>+'[3]EROG01'!AK58</f>
        <v>3113700</v>
      </c>
      <c r="G61" s="114">
        <f>+'[3]EROG01'!AU58</f>
        <v>3173000</v>
      </c>
      <c r="H61" s="114">
        <f>+'[3]EROG01'!BE58</f>
        <v>4683200</v>
      </c>
      <c r="I61" s="112"/>
      <c r="J61" s="112"/>
      <c r="K61" s="112"/>
      <c r="L61" s="114"/>
      <c r="M61" s="114"/>
      <c r="N61" s="112"/>
      <c r="O61" s="112">
        <f t="shared" si="10"/>
        <v>20083600</v>
      </c>
      <c r="P61" s="27"/>
      <c r="R61" s="105"/>
    </row>
    <row r="62" spans="1:18" ht="12.75">
      <c r="A62" s="30" t="s">
        <v>69</v>
      </c>
      <c r="B62" s="74"/>
      <c r="C62" s="114">
        <v>87050</v>
      </c>
      <c r="D62" s="114">
        <v>72350</v>
      </c>
      <c r="E62" s="114">
        <f>+'[3]EROG01'!Z59</f>
        <v>91900</v>
      </c>
      <c r="F62" s="114">
        <f>+'[3]EROG01'!AK59</f>
        <v>71300</v>
      </c>
      <c r="G62" s="114">
        <f>+'[3]EROG01'!AU59</f>
        <v>212000</v>
      </c>
      <c r="H62" s="114">
        <f>+'[3]EROG01'!BE59</f>
        <v>96750</v>
      </c>
      <c r="I62" s="112"/>
      <c r="J62" s="112"/>
      <c r="K62" s="112"/>
      <c r="L62" s="114"/>
      <c r="M62" s="114"/>
      <c r="N62" s="112"/>
      <c r="O62" s="112">
        <f t="shared" si="10"/>
        <v>631350</v>
      </c>
      <c r="P62" s="32"/>
      <c r="R62" s="105"/>
    </row>
    <row r="63" spans="1:18" ht="13.5" thickBot="1">
      <c r="A63" s="26" t="s">
        <v>70</v>
      </c>
      <c r="B63" s="82"/>
      <c r="C63" s="111">
        <v>0</v>
      </c>
      <c r="D63" s="111"/>
      <c r="E63" s="111"/>
      <c r="F63" s="111"/>
      <c r="G63" s="111"/>
      <c r="H63" s="111"/>
      <c r="I63" s="111"/>
      <c r="J63" s="111"/>
      <c r="K63" s="111"/>
      <c r="L63" s="115"/>
      <c r="M63" s="115"/>
      <c r="N63" s="111"/>
      <c r="O63" s="111">
        <f t="shared" si="10"/>
        <v>0</v>
      </c>
      <c r="P63" s="33"/>
      <c r="R63" s="105"/>
    </row>
    <row r="64" spans="1:18" ht="13.5" thickBot="1">
      <c r="A64" s="34"/>
      <c r="B64" s="83"/>
      <c r="C64" s="34"/>
      <c r="D64" s="35"/>
      <c r="E64" s="35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6"/>
      <c r="R64" s="105"/>
    </row>
    <row r="65" spans="1:18" ht="12.75">
      <c r="A65" s="99" t="s">
        <v>71</v>
      </c>
      <c r="B65" s="84">
        <f>+B66+B126</f>
        <v>1169170145.1100001</v>
      </c>
      <c r="C65" s="18">
        <v>166530392.18</v>
      </c>
      <c r="D65" s="18">
        <v>51013091.53999999</v>
      </c>
      <c r="E65" s="18">
        <f aca="true" t="shared" si="11" ref="E65:O65">+E66+E121+E122+E126</f>
        <v>123609599.64999999</v>
      </c>
      <c r="F65" s="18">
        <f t="shared" si="11"/>
        <v>157370344.71</v>
      </c>
      <c r="G65" s="18">
        <f t="shared" si="11"/>
        <v>94547764.72999999</v>
      </c>
      <c r="H65" s="18">
        <f t="shared" si="11"/>
        <v>133964879.35</v>
      </c>
      <c r="I65" s="18">
        <f t="shared" si="11"/>
        <v>0</v>
      </c>
      <c r="J65" s="18">
        <f t="shared" si="11"/>
        <v>0</v>
      </c>
      <c r="K65" s="18">
        <f t="shared" si="11"/>
        <v>0</v>
      </c>
      <c r="L65" s="18">
        <f t="shared" si="11"/>
        <v>0</v>
      </c>
      <c r="M65" s="18">
        <f t="shared" si="11"/>
        <v>0</v>
      </c>
      <c r="N65" s="18">
        <f t="shared" si="11"/>
        <v>0</v>
      </c>
      <c r="O65" s="18">
        <f t="shared" si="11"/>
        <v>727036072.16</v>
      </c>
      <c r="P65" s="19">
        <f>+O65/B65</f>
        <v>0.6218394090892541</v>
      </c>
      <c r="R65" s="105"/>
    </row>
    <row r="66" spans="1:18" ht="13.5" thickBot="1">
      <c r="A66" s="18" t="s">
        <v>72</v>
      </c>
      <c r="B66" s="85">
        <f>+B67+B82</f>
        <v>1163017945.1100001</v>
      </c>
      <c r="C66" s="18">
        <v>161254096.01000002</v>
      </c>
      <c r="D66" s="18">
        <v>50649123.28999999</v>
      </c>
      <c r="E66" s="18">
        <f>+E67+E82</f>
        <v>123609599.64999999</v>
      </c>
      <c r="F66" s="18">
        <f>+F67+F82</f>
        <v>157370344.71</v>
      </c>
      <c r="G66" s="18">
        <f aca="true" t="shared" si="12" ref="G66:O66">+G67+G82</f>
        <v>94039625.72999999</v>
      </c>
      <c r="H66" s="18">
        <f t="shared" si="12"/>
        <v>134218948.85</v>
      </c>
      <c r="I66" s="18">
        <f t="shared" si="12"/>
        <v>0</v>
      </c>
      <c r="J66" s="18">
        <f t="shared" si="12"/>
        <v>0</v>
      </c>
      <c r="K66" s="18">
        <f t="shared" si="12"/>
        <v>0</v>
      </c>
      <c r="L66" s="18">
        <f t="shared" si="12"/>
        <v>0</v>
      </c>
      <c r="M66" s="18">
        <f t="shared" si="12"/>
        <v>0</v>
      </c>
      <c r="N66" s="18">
        <f t="shared" si="12"/>
        <v>0</v>
      </c>
      <c r="O66" s="18">
        <f t="shared" si="12"/>
        <v>721141738.24</v>
      </c>
      <c r="P66" s="19">
        <f>+O66/B66</f>
        <v>0.6200607146881068</v>
      </c>
      <c r="R66" s="105"/>
    </row>
    <row r="67" spans="1:18" ht="13.5" thickBot="1">
      <c r="A67" s="18" t="s">
        <v>73</v>
      </c>
      <c r="B67" s="136">
        <v>313225400</v>
      </c>
      <c r="C67" s="21">
        <v>11932251.4</v>
      </c>
      <c r="D67" s="21">
        <v>781591.16</v>
      </c>
      <c r="E67" s="21">
        <f>SUM(E68:E79)</f>
        <v>1387405.82</v>
      </c>
      <c r="F67" s="21">
        <f>SUM(F68:F79)</f>
        <v>35097818.08</v>
      </c>
      <c r="G67" s="21">
        <f aca="true" t="shared" si="13" ref="G67:O67">SUM(G68:G79)</f>
        <v>3626102.6799999997</v>
      </c>
      <c r="H67" s="21">
        <f t="shared" si="13"/>
        <v>3137719.75</v>
      </c>
      <c r="I67" s="21">
        <f t="shared" si="13"/>
        <v>0</v>
      </c>
      <c r="J67" s="21">
        <f t="shared" si="13"/>
        <v>0</v>
      </c>
      <c r="K67" s="21">
        <f t="shared" si="13"/>
        <v>0</v>
      </c>
      <c r="L67" s="21">
        <f t="shared" si="13"/>
        <v>0</v>
      </c>
      <c r="M67" s="21">
        <f t="shared" si="13"/>
        <v>0</v>
      </c>
      <c r="N67" s="21">
        <f t="shared" si="13"/>
        <v>0</v>
      </c>
      <c r="O67" s="21">
        <f t="shared" si="13"/>
        <v>55962888.89</v>
      </c>
      <c r="P67" s="37">
        <f>+O67/B67</f>
        <v>0.17866650945293708</v>
      </c>
      <c r="R67" s="105"/>
    </row>
    <row r="68" spans="1:18" ht="12.75">
      <c r="A68" s="22" t="s">
        <v>74</v>
      </c>
      <c r="B68" s="86"/>
      <c r="C68" s="110">
        <v>79800</v>
      </c>
      <c r="D68" s="110">
        <v>15000</v>
      </c>
      <c r="E68" s="110">
        <f>+'[3]EROG01'!Z65</f>
        <v>125271.07</v>
      </c>
      <c r="F68" s="110">
        <f>+'[3]EROG01'!AK65</f>
        <v>35000</v>
      </c>
      <c r="G68" s="110">
        <f>+'[3]EROG01'!AU65</f>
        <v>146031.61</v>
      </c>
      <c r="H68" s="110">
        <f>+'[3]EROG01'!BE65</f>
        <v>170170.00000000006</v>
      </c>
      <c r="I68" s="110"/>
      <c r="J68" s="110"/>
      <c r="K68" s="110"/>
      <c r="L68" s="110"/>
      <c r="M68" s="110"/>
      <c r="N68" s="110"/>
      <c r="O68" s="110">
        <f aca="true" t="shared" si="14" ref="O68:O79">SUM(C68:N68)</f>
        <v>571272.68</v>
      </c>
      <c r="P68" s="31"/>
      <c r="R68" s="105"/>
    </row>
    <row r="69" spans="1:18" ht="12.75">
      <c r="A69" s="23" t="s">
        <v>75</v>
      </c>
      <c r="B69" s="87"/>
      <c r="C69" s="112">
        <v>815431.84</v>
      </c>
      <c r="D69" s="112">
        <v>17354.160000000033</v>
      </c>
      <c r="E69" s="112">
        <f>+'[3]EROG01'!Z66</f>
        <v>159367</v>
      </c>
      <c r="F69" s="112">
        <f>+'[3]EROG01'!AK66</f>
        <v>4121435.21</v>
      </c>
      <c r="G69" s="112">
        <f>+'[3]EROG01'!AU66</f>
        <v>169839.25</v>
      </c>
      <c r="H69" s="112">
        <f>+'[3]EROG01'!BE66</f>
        <v>289442.04000000004</v>
      </c>
      <c r="I69" s="112"/>
      <c r="J69" s="112"/>
      <c r="K69" s="112"/>
      <c r="L69" s="112"/>
      <c r="M69" s="112"/>
      <c r="N69" s="112"/>
      <c r="O69" s="112">
        <f t="shared" si="14"/>
        <v>5572869.5</v>
      </c>
      <c r="P69" s="24"/>
      <c r="R69" s="105"/>
    </row>
    <row r="70" spans="1:18" ht="12.75">
      <c r="A70" s="23" t="s">
        <v>76</v>
      </c>
      <c r="B70" s="87"/>
      <c r="C70" s="112">
        <v>0</v>
      </c>
      <c r="D70" s="112">
        <v>0</v>
      </c>
      <c r="E70" s="112">
        <f>+'[3]EROG01'!Z67</f>
        <v>0</v>
      </c>
      <c r="F70" s="112">
        <f>+'[3]EROG01'!AK67</f>
        <v>30187000</v>
      </c>
      <c r="G70" s="112">
        <f>+'[3]EROG01'!AU67</f>
        <v>1040000</v>
      </c>
      <c r="H70" s="112">
        <f>+'[3]EROG01'!BE67</f>
        <v>0</v>
      </c>
      <c r="I70" s="112"/>
      <c r="J70" s="112"/>
      <c r="K70" s="112"/>
      <c r="L70" s="112"/>
      <c r="M70" s="112"/>
      <c r="N70" s="112"/>
      <c r="O70" s="112">
        <f t="shared" si="14"/>
        <v>31227000</v>
      </c>
      <c r="P70" s="24"/>
      <c r="R70" s="105"/>
    </row>
    <row r="71" spans="1:18" ht="12.75">
      <c r="A71" s="23" t="s">
        <v>77</v>
      </c>
      <c r="B71" s="87"/>
      <c r="C71" s="112">
        <v>562249</v>
      </c>
      <c r="D71" s="112">
        <v>288400</v>
      </c>
      <c r="E71" s="112">
        <f>+'[3]EROG01'!Z68</f>
        <v>266221</v>
      </c>
      <c r="F71" s="112">
        <f>+'[3]EROG01'!AK68</f>
        <v>123800</v>
      </c>
      <c r="G71" s="112">
        <f>+'[3]EROG01'!AU68</f>
        <v>522689.75</v>
      </c>
      <c r="H71" s="112">
        <f>+'[3]EROG01'!BE68</f>
        <v>1041661.9199999999</v>
      </c>
      <c r="I71" s="112"/>
      <c r="J71" s="112"/>
      <c r="K71" s="112"/>
      <c r="L71" s="112"/>
      <c r="M71" s="112"/>
      <c r="N71" s="112"/>
      <c r="O71" s="112">
        <f t="shared" si="14"/>
        <v>2805021.67</v>
      </c>
      <c r="P71" s="24"/>
      <c r="R71" s="105"/>
    </row>
    <row r="72" spans="1:18" ht="12.75">
      <c r="A72" s="23" t="s">
        <v>78</v>
      </c>
      <c r="B72" s="87"/>
      <c r="C72" s="112">
        <v>0</v>
      </c>
      <c r="D72" s="112">
        <v>0</v>
      </c>
      <c r="E72" s="112">
        <f>+'[3]EROG01'!Z69</f>
        <v>0</v>
      </c>
      <c r="F72" s="112">
        <f>+'[3]EROG01'!AK69</f>
        <v>0</v>
      </c>
      <c r="G72" s="112">
        <f>+'[3]EROG01'!AU69</f>
        <v>67500</v>
      </c>
      <c r="H72" s="112">
        <f>+'[3]EROG01'!BE69</f>
        <v>0</v>
      </c>
      <c r="I72" s="112"/>
      <c r="J72" s="112"/>
      <c r="K72" s="112"/>
      <c r="L72" s="112"/>
      <c r="M72" s="112"/>
      <c r="N72" s="112"/>
      <c r="O72" s="112">
        <f t="shared" si="14"/>
        <v>67500</v>
      </c>
      <c r="P72" s="24"/>
      <c r="R72" s="105"/>
    </row>
    <row r="73" spans="1:18" ht="12.75">
      <c r="A73" s="23" t="s">
        <v>79</v>
      </c>
      <c r="B73" s="87"/>
      <c r="C73" s="112">
        <v>0</v>
      </c>
      <c r="D73" s="112">
        <v>0</v>
      </c>
      <c r="E73" s="112">
        <f>+'[3]EROG01'!Z70</f>
        <v>0</v>
      </c>
      <c r="F73" s="112">
        <f>+'[3]EROG01'!AK70</f>
        <v>18747</v>
      </c>
      <c r="G73" s="112">
        <f>+'[3]EROG01'!AU70</f>
        <v>611393.65</v>
      </c>
      <c r="H73" s="112">
        <f>+'[3]EROG01'!BE70</f>
        <v>0</v>
      </c>
      <c r="I73" s="112"/>
      <c r="J73" s="112"/>
      <c r="K73" s="112"/>
      <c r="L73" s="112"/>
      <c r="M73" s="112"/>
      <c r="N73" s="112"/>
      <c r="O73" s="112">
        <f t="shared" si="14"/>
        <v>630140.65</v>
      </c>
      <c r="P73" s="24"/>
      <c r="R73" s="105"/>
    </row>
    <row r="74" spans="1:18" ht="12.75">
      <c r="A74" s="23" t="s">
        <v>80</v>
      </c>
      <c r="B74" s="87"/>
      <c r="C74" s="112">
        <v>0</v>
      </c>
      <c r="D74" s="112">
        <v>0</v>
      </c>
      <c r="E74" s="112">
        <f>+'[3]EROG01'!Z71</f>
        <v>0</v>
      </c>
      <c r="F74" s="112">
        <f>+'[3]EROG01'!AK71</f>
        <v>0</v>
      </c>
      <c r="G74" s="112">
        <f>+'[3]EROG01'!AU71</f>
        <v>0</v>
      </c>
      <c r="H74" s="112">
        <f>+'[3]EROG01'!BE71</f>
        <v>558600</v>
      </c>
      <c r="I74" s="112"/>
      <c r="J74" s="112"/>
      <c r="K74" s="112"/>
      <c r="L74" s="112"/>
      <c r="M74" s="112"/>
      <c r="N74" s="112"/>
      <c r="O74" s="112">
        <f t="shared" si="14"/>
        <v>558600</v>
      </c>
      <c r="P74" s="24"/>
      <c r="R74" s="105"/>
    </row>
    <row r="75" spans="1:18" ht="12.75">
      <c r="A75" s="23" t="s">
        <v>81</v>
      </c>
      <c r="B75" s="87"/>
      <c r="C75" s="112">
        <v>1120567</v>
      </c>
      <c r="D75" s="112">
        <v>444577</v>
      </c>
      <c r="E75" s="112">
        <f>+'[3]EROG01'!Z72</f>
        <v>58000</v>
      </c>
      <c r="F75" s="112">
        <f>+'[3]EROG01'!AK72</f>
        <v>277372.8700000001</v>
      </c>
      <c r="G75" s="112">
        <f>+'[3]EROG01'!AU72</f>
        <v>950314.46</v>
      </c>
      <c r="H75" s="112">
        <f>+'[3]EROG01'!BE72</f>
        <v>762148</v>
      </c>
      <c r="I75" s="112"/>
      <c r="J75" s="112"/>
      <c r="K75" s="112"/>
      <c r="L75" s="112"/>
      <c r="M75" s="112"/>
      <c r="N75" s="112"/>
      <c r="O75" s="112">
        <f t="shared" si="14"/>
        <v>3612979.33</v>
      </c>
      <c r="P75" s="24"/>
      <c r="R75" s="105"/>
    </row>
    <row r="76" spans="1:18" ht="12.75">
      <c r="A76" s="23" t="s">
        <v>82</v>
      </c>
      <c r="B76" s="87"/>
      <c r="C76" s="112">
        <v>9185182</v>
      </c>
      <c r="D76" s="112">
        <v>0</v>
      </c>
      <c r="E76" s="112">
        <f>+'[3]EROG01'!Z73</f>
        <v>696746.75</v>
      </c>
      <c r="F76" s="112">
        <f>+'[3]EROG01'!AK73</f>
        <v>0</v>
      </c>
      <c r="G76" s="112">
        <f>+'[3]EROG01'!AU73</f>
        <v>6860</v>
      </c>
      <c r="H76" s="112">
        <f>+'[3]EROG01'!BE73</f>
        <v>69120</v>
      </c>
      <c r="I76" s="112"/>
      <c r="J76" s="112"/>
      <c r="K76" s="112"/>
      <c r="L76" s="112"/>
      <c r="M76" s="112"/>
      <c r="N76" s="112"/>
      <c r="O76" s="112">
        <f t="shared" si="14"/>
        <v>9957908.75</v>
      </c>
      <c r="P76" s="24"/>
      <c r="R76" s="105"/>
    </row>
    <row r="77" spans="1:18" ht="12.75">
      <c r="A77" s="23" t="s">
        <v>83</v>
      </c>
      <c r="B77" s="87"/>
      <c r="C77" s="112">
        <v>0</v>
      </c>
      <c r="D77" s="112">
        <v>0</v>
      </c>
      <c r="E77" s="112">
        <f>+'[3]EROG01'!Z74</f>
        <v>0</v>
      </c>
      <c r="F77" s="112">
        <f>+'[3]EROG01'!AK74</f>
        <v>0</v>
      </c>
      <c r="G77" s="112">
        <f>+'[3]EROG01'!AU74</f>
        <v>0</v>
      </c>
      <c r="H77" s="112">
        <f>+'[3]EROG01'!BE74</f>
        <v>0</v>
      </c>
      <c r="I77" s="112"/>
      <c r="J77" s="112"/>
      <c r="K77" s="112"/>
      <c r="L77" s="112"/>
      <c r="M77" s="112"/>
      <c r="N77" s="112"/>
      <c r="O77" s="112">
        <f t="shared" si="14"/>
        <v>0</v>
      </c>
      <c r="P77" s="24"/>
      <c r="R77" s="105"/>
    </row>
    <row r="78" spans="1:18" ht="12.75">
      <c r="A78" s="30" t="s">
        <v>84</v>
      </c>
      <c r="B78" s="87"/>
      <c r="C78" s="112">
        <v>0</v>
      </c>
      <c r="D78" s="112">
        <v>0</v>
      </c>
      <c r="E78" s="112">
        <f>+'[3]EROG01'!Z75</f>
        <v>0</v>
      </c>
      <c r="F78" s="112">
        <f>+'[3]EROG01'!AK75</f>
        <v>0</v>
      </c>
      <c r="G78" s="112">
        <f>+'[3]EROG01'!AU75</f>
        <v>0</v>
      </c>
      <c r="H78" s="112">
        <f>+'[3]EROG01'!BE75</f>
        <v>0</v>
      </c>
      <c r="I78" s="112"/>
      <c r="J78" s="112"/>
      <c r="K78" s="112"/>
      <c r="L78" s="112"/>
      <c r="M78" s="112"/>
      <c r="N78" s="112"/>
      <c r="O78" s="112">
        <f t="shared" si="14"/>
        <v>0</v>
      </c>
      <c r="P78" s="27"/>
      <c r="R78" s="105"/>
    </row>
    <row r="79" spans="1:18" ht="13.5" thickBot="1">
      <c r="A79" s="30" t="s">
        <v>85</v>
      </c>
      <c r="B79" s="88"/>
      <c r="C79" s="111">
        <v>169021.56</v>
      </c>
      <c r="D79" s="111">
        <v>16260</v>
      </c>
      <c r="E79" s="111">
        <f>+'[3]EROG01'!Z76</f>
        <v>81800</v>
      </c>
      <c r="F79" s="111">
        <f>+'[3]EROG01'!AK76</f>
        <v>334463.00000000006</v>
      </c>
      <c r="G79" s="111">
        <f>+'[3]EROG01'!AU76</f>
        <v>111473.95999999996</v>
      </c>
      <c r="H79" s="111">
        <f>+'[3]EROG01'!BE76</f>
        <v>246577.79000000004</v>
      </c>
      <c r="I79" s="112"/>
      <c r="J79" s="111"/>
      <c r="K79" s="111"/>
      <c r="L79" s="111"/>
      <c r="M79" s="111"/>
      <c r="N79" s="111"/>
      <c r="O79" s="111">
        <f t="shared" si="14"/>
        <v>959596.31</v>
      </c>
      <c r="P79" s="38"/>
      <c r="R79" s="105"/>
    </row>
    <row r="80" spans="1:18" s="40" customFormat="1" ht="12.75">
      <c r="A80" s="39"/>
      <c r="B80" s="8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6"/>
      <c r="Q80" s="3"/>
      <c r="R80" s="105"/>
    </row>
    <row r="81" spans="1:18" s="40" customFormat="1" ht="12.75">
      <c r="A81" s="41"/>
      <c r="B81" s="8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6"/>
      <c r="Q81" s="3"/>
      <c r="R81" s="105"/>
    </row>
    <row r="82" spans="1:18" ht="13.5" thickBot="1">
      <c r="A82" s="18" t="s">
        <v>86</v>
      </c>
      <c r="B82" s="81">
        <f aca="true" t="shared" si="15" ref="B82:O82">+B83+B88</f>
        <v>849792545.1100001</v>
      </c>
      <c r="C82" s="42">
        <v>149321844.61</v>
      </c>
      <c r="D82" s="42">
        <v>49867532.129999995</v>
      </c>
      <c r="E82" s="42">
        <f t="shared" si="15"/>
        <v>122222193.83</v>
      </c>
      <c r="F82" s="42">
        <f t="shared" si="15"/>
        <v>122272526.63000001</v>
      </c>
      <c r="G82" s="42">
        <f t="shared" si="15"/>
        <v>90413523.04999998</v>
      </c>
      <c r="H82" s="42">
        <f t="shared" si="15"/>
        <v>131081229.1</v>
      </c>
      <c r="I82" s="42">
        <f t="shared" si="15"/>
        <v>0</v>
      </c>
      <c r="J82" s="42">
        <f t="shared" si="15"/>
        <v>0</v>
      </c>
      <c r="K82" s="42">
        <f t="shared" si="15"/>
        <v>0</v>
      </c>
      <c r="L82" s="42">
        <f t="shared" si="15"/>
        <v>0</v>
      </c>
      <c r="M82" s="42">
        <f t="shared" si="15"/>
        <v>0</v>
      </c>
      <c r="N82" s="42">
        <f t="shared" si="15"/>
        <v>0</v>
      </c>
      <c r="O82" s="42">
        <f t="shared" si="15"/>
        <v>665178849.35</v>
      </c>
      <c r="P82" s="19">
        <f>+O82/B82</f>
        <v>0.7827543947963169</v>
      </c>
      <c r="R82" s="105"/>
    </row>
    <row r="83" spans="1:18" ht="13.5" thickBot="1">
      <c r="A83" s="43" t="s">
        <v>87</v>
      </c>
      <c r="B83" s="137">
        <v>91151000</v>
      </c>
      <c r="C83" s="21">
        <v>42715661.03</v>
      </c>
      <c r="D83" s="21">
        <v>1780117.54</v>
      </c>
      <c r="E83" s="21">
        <f aca="true" t="shared" si="16" ref="E83:O83">SUM(E84:E87)</f>
        <v>71141588.34</v>
      </c>
      <c r="F83" s="21">
        <f t="shared" si="16"/>
        <v>1840532.950000003</v>
      </c>
      <c r="G83" s="21">
        <f t="shared" si="16"/>
        <v>11966627.149999999</v>
      </c>
      <c r="H83" s="21">
        <f t="shared" si="16"/>
        <v>48520549.13</v>
      </c>
      <c r="I83" s="21">
        <f t="shared" si="16"/>
        <v>0</v>
      </c>
      <c r="J83" s="21">
        <f t="shared" si="16"/>
        <v>0</v>
      </c>
      <c r="K83" s="21">
        <f t="shared" si="16"/>
        <v>0</v>
      </c>
      <c r="L83" s="21">
        <f t="shared" si="16"/>
        <v>0</v>
      </c>
      <c r="M83" s="21">
        <f t="shared" si="16"/>
        <v>0</v>
      </c>
      <c r="N83" s="21">
        <f t="shared" si="16"/>
        <v>0</v>
      </c>
      <c r="O83" s="21">
        <f t="shared" si="16"/>
        <v>177965076.14000002</v>
      </c>
      <c r="P83" s="37">
        <f>+O83/B83</f>
        <v>1.9524204467312483</v>
      </c>
      <c r="R83" s="105"/>
    </row>
    <row r="84" spans="1:18" ht="12.75">
      <c r="A84" s="132" t="s">
        <v>88</v>
      </c>
      <c r="B84" s="89"/>
      <c r="C84" s="110">
        <v>2135733.77</v>
      </c>
      <c r="D84" s="110">
        <v>1780117.54</v>
      </c>
      <c r="E84" s="110">
        <f>+'[3]EROG01'!Z80</f>
        <v>14463932.38</v>
      </c>
      <c r="F84" s="110">
        <f>+'[3]EROG01'!AK80</f>
        <v>1728589.8599999994</v>
      </c>
      <c r="G84" s="110">
        <f>+'[3]EROG01'!AU80</f>
        <v>3197142.259999998</v>
      </c>
      <c r="H84" s="110">
        <f>+'[3]EROG01'!BE80</f>
        <v>4728106.18</v>
      </c>
      <c r="I84" s="110"/>
      <c r="J84" s="116"/>
      <c r="K84" s="116"/>
      <c r="L84" s="116"/>
      <c r="M84" s="116"/>
      <c r="N84" s="116"/>
      <c r="O84" s="117">
        <f>SUM(C84:N84)</f>
        <v>28033621.99</v>
      </c>
      <c r="P84" s="31"/>
      <c r="R84" s="105"/>
    </row>
    <row r="85" spans="1:18" ht="12.75">
      <c r="A85" s="132" t="s">
        <v>89</v>
      </c>
      <c r="B85" s="90"/>
      <c r="C85" s="112">
        <v>40579927.26</v>
      </c>
      <c r="D85" s="112">
        <v>0</v>
      </c>
      <c r="E85" s="112">
        <f>+'[3]EROG01'!Z81</f>
        <v>56677655.96</v>
      </c>
      <c r="F85" s="112">
        <f>+'[3]EROG01'!AK81</f>
        <v>111943.09000000358</v>
      </c>
      <c r="G85" s="112">
        <f>+'[3]EROG01'!AU81</f>
        <v>8769484.89</v>
      </c>
      <c r="H85" s="112">
        <f>+'[3]EROG01'!BE81</f>
        <v>43334842.95</v>
      </c>
      <c r="I85" s="112"/>
      <c r="J85" s="119"/>
      <c r="K85" s="119"/>
      <c r="L85" s="51"/>
      <c r="M85" s="51"/>
      <c r="N85" s="119"/>
      <c r="O85" s="120">
        <f>SUM(C85:N85)</f>
        <v>149473854.15</v>
      </c>
      <c r="P85" s="28"/>
      <c r="R85" s="105"/>
    </row>
    <row r="86" spans="1:18" ht="12.75">
      <c r="A86" s="132" t="s">
        <v>120</v>
      </c>
      <c r="B86" s="90"/>
      <c r="C86" s="112">
        <v>0</v>
      </c>
      <c r="D86" s="112">
        <v>0</v>
      </c>
      <c r="E86" s="112">
        <f>+'[3]EROG01'!Z82</f>
        <v>0</v>
      </c>
      <c r="F86" s="112">
        <f>+'[3]EROG01'!AK82</f>
        <v>0</v>
      </c>
      <c r="G86" s="112">
        <f>+'[3]EROG01'!AU82</f>
        <v>0</v>
      </c>
      <c r="H86" s="112">
        <f>+'[3]EROG01'!BE82</f>
        <v>0</v>
      </c>
      <c r="I86" s="112"/>
      <c r="J86" s="119"/>
      <c r="K86" s="119"/>
      <c r="L86" s="51"/>
      <c r="M86" s="51"/>
      <c r="N86" s="119"/>
      <c r="O86" s="120">
        <f>SUM(C86:N86)</f>
        <v>0</v>
      </c>
      <c r="P86" s="28"/>
      <c r="R86" s="105"/>
    </row>
    <row r="87" spans="1:18" ht="13.5" thickBot="1">
      <c r="A87" s="132" t="s">
        <v>118</v>
      </c>
      <c r="B87" s="90"/>
      <c r="C87" s="112"/>
      <c r="D87" s="111">
        <v>0</v>
      </c>
      <c r="E87" s="112">
        <f>+'[3]EROG01'!Z83</f>
        <v>0</v>
      </c>
      <c r="F87" s="112">
        <f>+'[3]EROG01'!AK82</f>
        <v>0</v>
      </c>
      <c r="G87" s="112">
        <f>+'[3]EROG01'!AU83</f>
        <v>0</v>
      </c>
      <c r="H87" s="112">
        <f>+'[3]EROG01'!BE83</f>
        <v>457600</v>
      </c>
      <c r="I87" s="112"/>
      <c r="J87" s="119"/>
      <c r="K87" s="119"/>
      <c r="L87" s="51"/>
      <c r="M87" s="51"/>
      <c r="N87" s="119"/>
      <c r="O87" s="120">
        <f>SUM(C87:N87)</f>
        <v>457600</v>
      </c>
      <c r="P87" s="28"/>
      <c r="R87" s="105"/>
    </row>
    <row r="88" spans="1:20" ht="13.5" thickBot="1">
      <c r="A88" s="18" t="s">
        <v>90</v>
      </c>
      <c r="B88" s="138">
        <v>758641545.1100001</v>
      </c>
      <c r="C88" s="18">
        <v>106606183.58</v>
      </c>
      <c r="D88" s="18">
        <v>48087414.589999996</v>
      </c>
      <c r="E88" s="18">
        <f>SUM(E89:E120)</f>
        <v>51080605.489999995</v>
      </c>
      <c r="F88" s="18">
        <f>SUM(F89:F120)</f>
        <v>120431993.68</v>
      </c>
      <c r="G88" s="18">
        <f>SUM(G89:G120)</f>
        <v>78446895.89999999</v>
      </c>
      <c r="H88" s="18">
        <f>SUM(H89:H120)</f>
        <v>82560679.96999998</v>
      </c>
      <c r="I88" s="18">
        <f>SUM(I92:I120)</f>
        <v>0</v>
      </c>
      <c r="J88" s="18">
        <f>SUM(J92:J120)</f>
        <v>0</v>
      </c>
      <c r="K88" s="18">
        <f>SUM(K92:K120)</f>
        <v>0</v>
      </c>
      <c r="L88" s="18">
        <f>SUM(L92:L118)</f>
        <v>0</v>
      </c>
      <c r="M88" s="18">
        <f>SUM(M92:M120)</f>
        <v>0</v>
      </c>
      <c r="N88" s="18">
        <f>SUM(N92:N120)</f>
        <v>0</v>
      </c>
      <c r="O88" s="18">
        <f>SUM(O92:O119)</f>
        <v>487213773.21000004</v>
      </c>
      <c r="P88" s="19">
        <f>+O88/B88</f>
        <v>0.6422186819986979</v>
      </c>
      <c r="Q88" s="48"/>
      <c r="R88" s="105"/>
      <c r="T88" s="40"/>
    </row>
    <row r="89" spans="1:20" ht="12.75">
      <c r="A89" s="140" t="s">
        <v>141</v>
      </c>
      <c r="B89" s="137"/>
      <c r="C89" s="139"/>
      <c r="D89" s="139"/>
      <c r="E89" s="112">
        <f>+'[3]EROG01'!Z86</f>
        <v>0</v>
      </c>
      <c r="F89" s="112">
        <f>+'[3]EROG01'!AK86</f>
        <v>0</v>
      </c>
      <c r="G89" s="112">
        <f>+'[3]EROG01'!AU86</f>
        <v>0</v>
      </c>
      <c r="H89" s="110">
        <f>+'[3]EROG01'!BE86</f>
        <v>0</v>
      </c>
      <c r="I89" s="126"/>
      <c r="J89" s="125"/>
      <c r="K89" s="125"/>
      <c r="L89" s="125"/>
      <c r="M89" s="125"/>
      <c r="N89" s="125"/>
      <c r="O89" s="145">
        <f aca="true" t="shared" si="17" ref="O89:O119">SUM(C89:N89)</f>
        <v>0</v>
      </c>
      <c r="P89" s="109"/>
      <c r="Q89" s="48"/>
      <c r="R89" s="105"/>
      <c r="T89" s="40"/>
    </row>
    <row r="90" spans="1:20" ht="12.75">
      <c r="A90" s="140" t="s">
        <v>131</v>
      </c>
      <c r="B90" s="141"/>
      <c r="C90" s="112">
        <v>0</v>
      </c>
      <c r="D90" s="112">
        <v>0</v>
      </c>
      <c r="E90" s="112">
        <f>+'[3]EROG01'!Z87</f>
        <v>0</v>
      </c>
      <c r="F90" s="112">
        <f>+'[3]EROG01'!AK87</f>
        <v>0</v>
      </c>
      <c r="G90" s="112">
        <f>+'[3]EROG01'!AU87</f>
        <v>0</v>
      </c>
      <c r="H90" s="112">
        <f>+'[3]EROG01'!BE87</f>
        <v>0</v>
      </c>
      <c r="I90" s="143"/>
      <c r="J90" s="142"/>
      <c r="K90" s="142"/>
      <c r="L90" s="142"/>
      <c r="M90" s="142"/>
      <c r="N90" s="142"/>
      <c r="O90" s="122">
        <f t="shared" si="17"/>
        <v>0</v>
      </c>
      <c r="P90" s="144"/>
      <c r="Q90" s="48"/>
      <c r="R90" s="105"/>
      <c r="T90" s="40"/>
    </row>
    <row r="91" spans="1:20" ht="12.75">
      <c r="A91" s="132" t="s">
        <v>132</v>
      </c>
      <c r="B91" s="129"/>
      <c r="C91" s="112">
        <v>0</v>
      </c>
      <c r="D91" s="112">
        <v>0</v>
      </c>
      <c r="E91" s="112">
        <f>+'[3]EROG01'!Z88</f>
        <v>0</v>
      </c>
      <c r="F91" s="112">
        <f>+'[3]EROG01'!AK88</f>
        <v>0</v>
      </c>
      <c r="G91" s="112">
        <f>+'[3]EROG01'!AU88</f>
        <v>0</v>
      </c>
      <c r="H91" s="112">
        <f>+'[3]EROG01'!BE88</f>
        <v>0</v>
      </c>
      <c r="I91" s="131"/>
      <c r="J91" s="130"/>
      <c r="K91" s="130"/>
      <c r="L91" s="130"/>
      <c r="M91" s="130"/>
      <c r="N91" s="130"/>
      <c r="O91" s="122">
        <f t="shared" si="17"/>
        <v>0</v>
      </c>
      <c r="P91" s="55"/>
      <c r="Q91" s="48"/>
      <c r="R91" s="105"/>
      <c r="T91" s="40"/>
    </row>
    <row r="92" spans="1:20" ht="12.75">
      <c r="A92" s="132" t="s">
        <v>109</v>
      </c>
      <c r="B92" s="127"/>
      <c r="C92" s="112">
        <v>0</v>
      </c>
      <c r="D92" s="112">
        <v>4981766.36</v>
      </c>
      <c r="E92" s="112">
        <f>+'[3]EROG01'!Z89</f>
        <v>2023579.2299999995</v>
      </c>
      <c r="F92" s="112">
        <f>+'[3]EROG01'!AK89</f>
        <v>0</v>
      </c>
      <c r="G92" s="112">
        <f>+'[3]EROG01'!AU89</f>
        <v>196283.3799999999</v>
      </c>
      <c r="H92" s="112">
        <f>+'[3]EROG01'!BE89</f>
        <v>175238.22000000067</v>
      </c>
      <c r="I92" s="122"/>
      <c r="J92" s="114"/>
      <c r="K92" s="114"/>
      <c r="L92" s="121"/>
      <c r="M92" s="121"/>
      <c r="N92" s="121"/>
      <c r="O92" s="122">
        <f t="shared" si="17"/>
        <v>7376867.19</v>
      </c>
      <c r="P92" s="128"/>
      <c r="Q92" s="48"/>
      <c r="R92" s="106"/>
      <c r="T92" s="40"/>
    </row>
    <row r="93" spans="1:20" ht="12.75">
      <c r="A93" s="132" t="s">
        <v>119</v>
      </c>
      <c r="B93" s="91"/>
      <c r="C93" s="112">
        <v>2624960.54</v>
      </c>
      <c r="D93" s="112">
        <v>1992352.1900000004</v>
      </c>
      <c r="E93" s="112">
        <f>+'[3]EROG01'!Z90</f>
        <v>719256.2399999993</v>
      </c>
      <c r="F93" s="112">
        <f>+'[3]EROG01'!AK90</f>
        <v>1492397.9800000004</v>
      </c>
      <c r="G93" s="112">
        <f>+'[3]EROG01'!AU90</f>
        <v>222644.8599999994</v>
      </c>
      <c r="H93" s="112">
        <f>+'[3]EROG01'!BE90</f>
        <v>0</v>
      </c>
      <c r="I93" s="118"/>
      <c r="J93" s="29"/>
      <c r="K93" s="50"/>
      <c r="L93" s="114"/>
      <c r="M93" s="121"/>
      <c r="N93" s="121"/>
      <c r="O93" s="122">
        <f t="shared" si="17"/>
        <v>7051611.81</v>
      </c>
      <c r="P93" s="55"/>
      <c r="Q93" s="48"/>
      <c r="R93" s="106"/>
      <c r="T93" s="40"/>
    </row>
    <row r="94" spans="1:20" ht="12.75">
      <c r="A94" s="132" t="s">
        <v>121</v>
      </c>
      <c r="B94" s="78"/>
      <c r="C94" s="112">
        <v>7284171.45</v>
      </c>
      <c r="D94" s="112">
        <v>0</v>
      </c>
      <c r="E94" s="112">
        <f>+'[3]EROG01'!Z91</f>
        <v>715573.8199999994</v>
      </c>
      <c r="F94" s="112">
        <f>+'[3]EROG01'!AK91</f>
        <v>3564305.540000001</v>
      </c>
      <c r="G94" s="112">
        <f>+'[3]EROG01'!AU91</f>
        <v>2269427.6399999987</v>
      </c>
      <c r="H94" s="112">
        <f>+'[3]EROG01'!BE91</f>
        <v>729986.8200000003</v>
      </c>
      <c r="I94" s="118"/>
      <c r="J94" s="114"/>
      <c r="K94" s="114"/>
      <c r="L94" s="114"/>
      <c r="M94" s="114"/>
      <c r="N94" s="114"/>
      <c r="O94" s="122">
        <f t="shared" si="17"/>
        <v>14563465.27</v>
      </c>
      <c r="P94" s="28"/>
      <c r="R94" s="106"/>
      <c r="T94" s="40"/>
    </row>
    <row r="95" spans="1:20" ht="12.75">
      <c r="A95" s="132" t="s">
        <v>106</v>
      </c>
      <c r="B95" s="78"/>
      <c r="C95" s="112">
        <v>0</v>
      </c>
      <c r="D95" s="112">
        <v>0</v>
      </c>
      <c r="E95" s="112">
        <f>+'[3]EROG01'!Z92</f>
        <v>0</v>
      </c>
      <c r="F95" s="112">
        <f>+'[3]EROG01'!AK92</f>
        <v>0</v>
      </c>
      <c r="G95" s="112">
        <f>+'[3]EROG01'!AU92</f>
        <v>0</v>
      </c>
      <c r="H95" s="112">
        <f>+'[3]EROG01'!BE92</f>
        <v>0</v>
      </c>
      <c r="I95" s="118"/>
      <c r="J95" s="114"/>
      <c r="K95" s="114"/>
      <c r="L95" s="114"/>
      <c r="M95" s="114"/>
      <c r="N95" s="114"/>
      <c r="O95" s="122">
        <f t="shared" si="17"/>
        <v>0</v>
      </c>
      <c r="P95" s="28"/>
      <c r="R95" s="106"/>
      <c r="T95" s="40"/>
    </row>
    <row r="96" spans="1:18" ht="12.75">
      <c r="A96" s="132" t="s">
        <v>122</v>
      </c>
      <c r="B96" s="78"/>
      <c r="C96" s="112">
        <v>0</v>
      </c>
      <c r="D96" s="112">
        <v>0</v>
      </c>
      <c r="E96" s="112">
        <f>+'[3]EROG01'!Z93</f>
        <v>0</v>
      </c>
      <c r="F96" s="112">
        <f>+'[3]EROG01'!AK93</f>
        <v>0</v>
      </c>
      <c r="G96" s="112">
        <f>+'[3]EROG01'!AU93</f>
        <v>0</v>
      </c>
      <c r="H96" s="112">
        <f>+'[3]EROG01'!BE93</f>
        <v>0</v>
      </c>
      <c r="I96" s="118"/>
      <c r="J96" s="114"/>
      <c r="K96" s="114"/>
      <c r="L96" s="114"/>
      <c r="M96" s="114"/>
      <c r="N96" s="114"/>
      <c r="O96" s="122">
        <f t="shared" si="17"/>
        <v>0</v>
      </c>
      <c r="P96" s="28"/>
      <c r="R96" s="106"/>
    </row>
    <row r="97" spans="1:18" ht="12.75">
      <c r="A97" s="132" t="s">
        <v>135</v>
      </c>
      <c r="B97" s="78"/>
      <c r="C97" s="112">
        <v>0</v>
      </c>
      <c r="D97" s="112">
        <v>0</v>
      </c>
      <c r="E97" s="112">
        <f>+'[3]EROG01'!Z94</f>
        <v>0</v>
      </c>
      <c r="F97" s="112">
        <f>+'[3]EROG01'!AK94</f>
        <v>0</v>
      </c>
      <c r="G97" s="112">
        <f>+'[3]EROG01'!AU94</f>
        <v>0</v>
      </c>
      <c r="H97" s="112">
        <f>+'[3]EROG01'!BE94</f>
        <v>31618025</v>
      </c>
      <c r="I97" s="118"/>
      <c r="J97" s="114"/>
      <c r="K97" s="114"/>
      <c r="L97" s="114"/>
      <c r="M97" s="114"/>
      <c r="N97" s="114"/>
      <c r="O97" s="122">
        <f t="shared" si="17"/>
        <v>31618025</v>
      </c>
      <c r="P97" s="28"/>
      <c r="R97" s="106"/>
    </row>
    <row r="98" spans="1:18" ht="12.75">
      <c r="A98" s="132" t="s">
        <v>115</v>
      </c>
      <c r="B98" s="78"/>
      <c r="C98" s="112">
        <v>40104.1</v>
      </c>
      <c r="D98" s="112">
        <v>1346610.18</v>
      </c>
      <c r="E98" s="112">
        <f>+'[3]EROG01'!Z95</f>
        <v>0</v>
      </c>
      <c r="F98" s="112">
        <f>+'[3]EROG01'!AK95</f>
        <v>0</v>
      </c>
      <c r="G98" s="112">
        <f>+'[3]EROG01'!AU95</f>
        <v>0</v>
      </c>
      <c r="H98" s="112">
        <f>+'[3]EROG01'!BE95</f>
        <v>28237.800000000047</v>
      </c>
      <c r="I98" s="118"/>
      <c r="J98" s="114"/>
      <c r="K98" s="114"/>
      <c r="L98" s="114"/>
      <c r="M98" s="114"/>
      <c r="N98" s="114"/>
      <c r="O98" s="122">
        <f t="shared" si="17"/>
        <v>1414952.08</v>
      </c>
      <c r="P98" s="28"/>
      <c r="R98" s="106"/>
    </row>
    <row r="99" spans="1:18" ht="12.75">
      <c r="A99" s="132" t="s">
        <v>133</v>
      </c>
      <c r="B99" s="78"/>
      <c r="C99" s="112">
        <v>0</v>
      </c>
      <c r="D99" s="112">
        <v>0</v>
      </c>
      <c r="E99" s="112">
        <f>+'[3]EROG01'!Z96</f>
        <v>0</v>
      </c>
      <c r="F99" s="112">
        <f>+'[3]EROG01'!AK96</f>
        <v>0</v>
      </c>
      <c r="G99" s="112">
        <f>+'[3]EROG01'!AU96</f>
        <v>0</v>
      </c>
      <c r="H99" s="112">
        <f>+'[3]EROG01'!BE96</f>
        <v>0</v>
      </c>
      <c r="I99" s="118"/>
      <c r="J99" s="114"/>
      <c r="K99" s="114"/>
      <c r="L99" s="114"/>
      <c r="M99" s="114"/>
      <c r="N99" s="112"/>
      <c r="O99" s="122">
        <f t="shared" si="17"/>
        <v>0</v>
      </c>
      <c r="P99" s="24"/>
      <c r="R99" s="106"/>
    </row>
    <row r="100" spans="1:18" ht="12.75">
      <c r="A100" s="132" t="s">
        <v>91</v>
      </c>
      <c r="B100" s="78"/>
      <c r="C100" s="112">
        <v>1911166.91</v>
      </c>
      <c r="D100" s="112">
        <v>0</v>
      </c>
      <c r="E100" s="112">
        <f>+'[3]EROG01'!Z97</f>
        <v>931190.9099999999</v>
      </c>
      <c r="F100" s="112">
        <f>+'[3]EROG01'!AK97</f>
        <v>238056.91000000015</v>
      </c>
      <c r="G100" s="112">
        <f>+'[3]EROG01'!AU97</f>
        <v>931190.9100000001</v>
      </c>
      <c r="H100" s="112">
        <f>+'[3]EROG01'!BE97</f>
        <v>5178610.869999999</v>
      </c>
      <c r="I100" s="118"/>
      <c r="J100" s="114"/>
      <c r="K100" s="114"/>
      <c r="L100" s="114"/>
      <c r="M100" s="114"/>
      <c r="N100" s="112"/>
      <c r="O100" s="122">
        <f t="shared" si="17"/>
        <v>9190216.51</v>
      </c>
      <c r="P100" s="24"/>
      <c r="R100" s="106"/>
    </row>
    <row r="101" spans="1:18" ht="12.75">
      <c r="A101" s="132" t="s">
        <v>92</v>
      </c>
      <c r="B101" s="78"/>
      <c r="C101" s="112">
        <v>4302127.77</v>
      </c>
      <c r="D101" s="112">
        <v>7854120.73</v>
      </c>
      <c r="E101" s="112">
        <f>+'[3]EROG01'!Z98</f>
        <v>2721768.8100000005</v>
      </c>
      <c r="F101" s="112">
        <f>+'[3]EROG01'!AK98</f>
        <v>11878375.67</v>
      </c>
      <c r="G101" s="112">
        <f>+'[3]EROG01'!AU98</f>
        <v>11866278.489999998</v>
      </c>
      <c r="H101" s="112">
        <f>+'[3]EROG01'!BE98</f>
        <v>0</v>
      </c>
      <c r="I101" s="118"/>
      <c r="J101" s="114"/>
      <c r="K101" s="114"/>
      <c r="L101" s="112"/>
      <c r="M101" s="114"/>
      <c r="N101" s="112"/>
      <c r="O101" s="122">
        <f t="shared" si="17"/>
        <v>38622671.47</v>
      </c>
      <c r="P101" s="24"/>
      <c r="R101" s="106"/>
    </row>
    <row r="102" spans="1:18" ht="12.75">
      <c r="A102" s="132" t="s">
        <v>123</v>
      </c>
      <c r="B102" s="78"/>
      <c r="C102" s="112">
        <v>0</v>
      </c>
      <c r="D102" s="112">
        <v>0</v>
      </c>
      <c r="E102" s="112">
        <f>+'[3]EROG01'!Z99</f>
        <v>0</v>
      </c>
      <c r="F102" s="112">
        <f>+'[3]EROG01'!AK99</f>
        <v>0</v>
      </c>
      <c r="G102" s="112">
        <f>+'[3]EROG01'!AU99</f>
        <v>0</v>
      </c>
      <c r="H102" s="112">
        <f>+'[3]EROG01'!BE99</f>
        <v>0</v>
      </c>
      <c r="I102" s="118"/>
      <c r="J102" s="114"/>
      <c r="K102" s="114"/>
      <c r="L102" s="112"/>
      <c r="M102" s="114"/>
      <c r="N102" s="112"/>
      <c r="O102" s="122">
        <f t="shared" si="17"/>
        <v>0</v>
      </c>
      <c r="P102" s="24"/>
      <c r="R102" s="106"/>
    </row>
    <row r="103" spans="1:18" ht="12.75">
      <c r="A103" s="132" t="s">
        <v>137</v>
      </c>
      <c r="B103" s="78"/>
      <c r="C103" s="112">
        <v>0</v>
      </c>
      <c r="D103" s="112">
        <v>0</v>
      </c>
      <c r="E103" s="112">
        <f>+'[3]EROG01'!Z100</f>
        <v>0</v>
      </c>
      <c r="F103" s="112">
        <f>+'[3]EROG01'!AK100</f>
        <v>0</v>
      </c>
      <c r="G103" s="112">
        <f>+'[3]EROG01'!AU100</f>
        <v>0</v>
      </c>
      <c r="H103" s="112">
        <f>+'[3]EROG01'!BE100</f>
        <v>0</v>
      </c>
      <c r="I103" s="118"/>
      <c r="J103" s="114"/>
      <c r="K103" s="114"/>
      <c r="L103" s="112"/>
      <c r="M103" s="114"/>
      <c r="N103" s="112"/>
      <c r="O103" s="122"/>
      <c r="P103" s="24"/>
      <c r="R103" s="106"/>
    </row>
    <row r="104" spans="1:18" ht="12.75">
      <c r="A104" s="132" t="s">
        <v>134</v>
      </c>
      <c r="B104" s="78"/>
      <c r="C104" s="112">
        <v>0</v>
      </c>
      <c r="D104" s="112">
        <v>6927850.95</v>
      </c>
      <c r="E104" s="112">
        <f>+'[3]EROG01'!Z101</f>
        <v>9749615.440000001</v>
      </c>
      <c r="F104" s="112">
        <f>+'[3]EROG01'!AK101</f>
        <v>0</v>
      </c>
      <c r="G104" s="112">
        <f>+'[3]EROG01'!AU101</f>
        <v>5220958.5</v>
      </c>
      <c r="H104" s="112">
        <f>+'[3]EROG01'!BE101</f>
        <v>0</v>
      </c>
      <c r="I104" s="118"/>
      <c r="J104" s="114"/>
      <c r="K104" s="114"/>
      <c r="L104" s="112"/>
      <c r="M104" s="114"/>
      <c r="N104" s="112"/>
      <c r="O104" s="122">
        <f t="shared" si="17"/>
        <v>21898424.89</v>
      </c>
      <c r="P104" s="24"/>
      <c r="R104" s="106"/>
    </row>
    <row r="105" spans="1:18" ht="14.25" customHeight="1">
      <c r="A105" s="132" t="s">
        <v>124</v>
      </c>
      <c r="B105" s="78"/>
      <c r="C105" s="112">
        <v>0</v>
      </c>
      <c r="D105" s="112">
        <v>0</v>
      </c>
      <c r="E105" s="112">
        <f>+'[3]EROG01'!Z102</f>
        <v>0</v>
      </c>
      <c r="F105" s="112">
        <f>+'[3]EROG01'!AK102</f>
        <v>0</v>
      </c>
      <c r="G105" s="112">
        <f>+'[3]EROG01'!AU102</f>
        <v>0</v>
      </c>
      <c r="H105" s="112">
        <f>+'[3]EROG01'!BE102</f>
        <v>0</v>
      </c>
      <c r="I105" s="118"/>
      <c r="J105" s="114"/>
      <c r="K105" s="114"/>
      <c r="L105" s="112"/>
      <c r="M105" s="114"/>
      <c r="N105" s="112"/>
      <c r="O105" s="122">
        <f t="shared" si="17"/>
        <v>0</v>
      </c>
      <c r="P105" s="24"/>
      <c r="R105" s="106"/>
    </row>
    <row r="106" spans="1:18" ht="12.75">
      <c r="A106" s="132" t="s">
        <v>125</v>
      </c>
      <c r="B106" s="78"/>
      <c r="C106" s="112">
        <v>988040</v>
      </c>
      <c r="D106" s="112">
        <v>0</v>
      </c>
      <c r="E106" s="112">
        <f>+'[3]EROG01'!Z103</f>
        <v>0</v>
      </c>
      <c r="F106" s="112">
        <f>+'[3]EROG01'!AK103</f>
        <v>0</v>
      </c>
      <c r="G106" s="112">
        <f>+'[3]EROG01'!AU103</f>
        <v>0</v>
      </c>
      <c r="H106" s="112">
        <f>+'[3]EROG01'!BE103</f>
        <v>0</v>
      </c>
      <c r="I106" s="118"/>
      <c r="J106" s="114"/>
      <c r="K106" s="114"/>
      <c r="L106" s="112"/>
      <c r="M106" s="114"/>
      <c r="N106" s="112"/>
      <c r="O106" s="122">
        <f t="shared" si="17"/>
        <v>988040</v>
      </c>
      <c r="P106" s="24"/>
      <c r="R106" s="106"/>
    </row>
    <row r="107" spans="1:18" ht="12.75">
      <c r="A107" s="132" t="s">
        <v>126</v>
      </c>
      <c r="B107" s="78"/>
      <c r="C107" s="112">
        <v>2412102.69</v>
      </c>
      <c r="D107" s="112">
        <v>0</v>
      </c>
      <c r="E107" s="112">
        <f>+'[3]EROG01'!Z104</f>
        <v>2878834.7600000002</v>
      </c>
      <c r="F107" s="112">
        <f>+'[3]EROG01'!AK104</f>
        <v>2553298.95</v>
      </c>
      <c r="G107" s="112">
        <f>+'[3]EROG01'!AU104</f>
        <v>0</v>
      </c>
      <c r="H107" s="112">
        <f>+'[3]EROG01'!BE104</f>
        <v>0</v>
      </c>
      <c r="I107" s="118"/>
      <c r="J107" s="114"/>
      <c r="K107" s="114"/>
      <c r="L107" s="112"/>
      <c r="M107" s="114"/>
      <c r="N107" s="112"/>
      <c r="O107" s="122">
        <f t="shared" si="17"/>
        <v>7844236.4</v>
      </c>
      <c r="P107" s="24"/>
      <c r="R107" s="106"/>
    </row>
    <row r="108" spans="1:18" ht="12.75">
      <c r="A108" s="132" t="s">
        <v>116</v>
      </c>
      <c r="B108" s="78"/>
      <c r="C108" s="112">
        <v>4042163.73</v>
      </c>
      <c r="D108" s="112">
        <v>0</v>
      </c>
      <c r="E108" s="112">
        <f>+'[3]EROG01'!Z105</f>
        <v>0</v>
      </c>
      <c r="F108" s="112">
        <f>+'[3]EROG01'!AK105</f>
        <v>0</v>
      </c>
      <c r="G108" s="112">
        <f>+'[3]EROG01'!AU105</f>
        <v>0</v>
      </c>
      <c r="H108" s="112">
        <f>+'[3]EROG01'!BE105</f>
        <v>0</v>
      </c>
      <c r="I108" s="118"/>
      <c r="J108" s="114"/>
      <c r="K108" s="114"/>
      <c r="L108" s="112"/>
      <c r="M108" s="114"/>
      <c r="N108" s="112"/>
      <c r="O108" s="122">
        <f t="shared" si="17"/>
        <v>4042163.73</v>
      </c>
      <c r="P108" s="24"/>
      <c r="R108" s="106"/>
    </row>
    <row r="109" spans="1:18" ht="12.75">
      <c r="A109" s="132" t="s">
        <v>127</v>
      </c>
      <c r="B109" s="78"/>
      <c r="C109" s="112">
        <v>0</v>
      </c>
      <c r="D109" s="112">
        <v>5732954.74</v>
      </c>
      <c r="E109" s="112">
        <f>+'[3]EROG01'!Z106</f>
        <v>7757330.1899999995</v>
      </c>
      <c r="F109" s="112">
        <f>+'[3]EROG01'!AK106</f>
        <v>8249215.109999999</v>
      </c>
      <c r="G109" s="112">
        <f>+'[3]EROG01'!AU106</f>
        <v>471488.0399999991</v>
      </c>
      <c r="H109" s="112">
        <f>+'[3]EROG01'!BE106</f>
        <v>0</v>
      </c>
      <c r="I109" s="118"/>
      <c r="J109" s="114"/>
      <c r="K109" s="114"/>
      <c r="L109" s="112"/>
      <c r="M109" s="114"/>
      <c r="N109" s="112"/>
      <c r="O109" s="122">
        <f t="shared" si="17"/>
        <v>22210988.08</v>
      </c>
      <c r="P109" s="24"/>
      <c r="R109" s="106"/>
    </row>
    <row r="110" spans="1:18" ht="12.75">
      <c r="A110" s="132" t="s">
        <v>138</v>
      </c>
      <c r="B110" s="78"/>
      <c r="C110" s="112">
        <v>0</v>
      </c>
      <c r="D110" s="112">
        <v>0</v>
      </c>
      <c r="E110" s="112">
        <f>+'[3]EROG01'!Z107</f>
        <v>0</v>
      </c>
      <c r="F110" s="112">
        <f>+'[3]EROG01'!AK107</f>
        <v>0</v>
      </c>
      <c r="G110" s="112">
        <f>+'[3]EROG01'!AU107</f>
        <v>0</v>
      </c>
      <c r="H110" s="112">
        <f>+'[3]EROG01'!BE107</f>
        <v>0</v>
      </c>
      <c r="I110" s="118"/>
      <c r="J110" s="114"/>
      <c r="K110" s="114"/>
      <c r="L110" s="112"/>
      <c r="M110" s="114"/>
      <c r="N110" s="112"/>
      <c r="O110" s="122">
        <f t="shared" si="17"/>
        <v>0</v>
      </c>
      <c r="P110" s="24"/>
      <c r="R110" s="106"/>
    </row>
    <row r="111" spans="1:18" ht="12.75">
      <c r="A111" s="132" t="s">
        <v>107</v>
      </c>
      <c r="B111" s="78"/>
      <c r="C111" s="112">
        <v>0</v>
      </c>
      <c r="D111" s="112">
        <v>0</v>
      </c>
      <c r="E111" s="112">
        <f>+'[3]EROG01'!Z108</f>
        <v>6018786.09</v>
      </c>
      <c r="F111" s="112">
        <f>+'[3]EROG01'!AK108</f>
        <v>4956008.07</v>
      </c>
      <c r="G111" s="112">
        <f>+'[3]EROG01'!AU108</f>
        <v>8150979.469999999</v>
      </c>
      <c r="H111" s="112">
        <f>+'[3]EROG01'!BE108</f>
        <v>11234875.120000001</v>
      </c>
      <c r="I111" s="118"/>
      <c r="J111" s="114"/>
      <c r="K111" s="114"/>
      <c r="L111" s="112"/>
      <c r="M111" s="114"/>
      <c r="N111" s="112"/>
      <c r="O111" s="122">
        <f t="shared" si="17"/>
        <v>30360648.75</v>
      </c>
      <c r="P111" s="24"/>
      <c r="R111" s="106"/>
    </row>
    <row r="112" spans="1:18" ht="12.75">
      <c r="A112" s="132" t="s">
        <v>142</v>
      </c>
      <c r="B112" s="78"/>
      <c r="C112" s="112"/>
      <c r="D112" s="112"/>
      <c r="E112" s="112">
        <f>+'[3]EROG01'!Z109</f>
        <v>0</v>
      </c>
      <c r="F112" s="112">
        <f>+'[3]EROG01'!AK109</f>
        <v>0</v>
      </c>
      <c r="G112" s="112">
        <f>+'[3]EROG01'!AU109</f>
        <v>0</v>
      </c>
      <c r="H112" s="112">
        <f>+'[3]EROG01'!BE109</f>
        <v>0</v>
      </c>
      <c r="I112" s="118"/>
      <c r="J112" s="114"/>
      <c r="K112" s="114"/>
      <c r="L112" s="112"/>
      <c r="M112" s="114"/>
      <c r="N112" s="112"/>
      <c r="O112" s="122">
        <f t="shared" si="17"/>
        <v>0</v>
      </c>
      <c r="P112" s="24"/>
      <c r="R112" s="106"/>
    </row>
    <row r="113" spans="1:18" ht="12.75">
      <c r="A113" s="132" t="s">
        <v>136</v>
      </c>
      <c r="B113" s="92"/>
      <c r="C113" s="112">
        <v>0</v>
      </c>
      <c r="D113" s="112">
        <v>0</v>
      </c>
      <c r="E113" s="112">
        <f>+'[3]EROG01'!Z110</f>
        <v>0</v>
      </c>
      <c r="F113" s="112">
        <f>+'[3]EROG01'!AK110</f>
        <v>0</v>
      </c>
      <c r="G113" s="112">
        <f>+'[3]EROG01'!AU110</f>
        <v>0</v>
      </c>
      <c r="H113" s="112">
        <f>+'[3]EROG01'!BE110</f>
        <v>0</v>
      </c>
      <c r="I113" s="118"/>
      <c r="J113" s="114"/>
      <c r="K113" s="114"/>
      <c r="L113" s="112"/>
      <c r="M113" s="114"/>
      <c r="N113" s="112"/>
      <c r="O113" s="122">
        <f t="shared" si="17"/>
        <v>0</v>
      </c>
      <c r="P113" s="24"/>
      <c r="R113" s="106"/>
    </row>
    <row r="114" spans="1:18" ht="12.75">
      <c r="A114" s="132" t="s">
        <v>93</v>
      </c>
      <c r="B114" s="78"/>
      <c r="C114" s="112">
        <v>295100</v>
      </c>
      <c r="D114" s="112">
        <v>0</v>
      </c>
      <c r="E114" s="112">
        <f>+'[3]EROG01'!Z111</f>
        <v>0</v>
      </c>
      <c r="F114" s="112">
        <f>+'[3]EROG01'!AK111</f>
        <v>292090</v>
      </c>
      <c r="G114" s="112">
        <f>+'[3]EROG01'!AU111</f>
        <v>0</v>
      </c>
      <c r="H114" s="112">
        <f>+'[3]EROG01'!BE111</f>
        <v>4950332</v>
      </c>
      <c r="I114" s="118"/>
      <c r="J114" s="114"/>
      <c r="K114" s="114"/>
      <c r="L114" s="112"/>
      <c r="M114" s="114"/>
      <c r="N114" s="112"/>
      <c r="O114" s="122">
        <f t="shared" si="17"/>
        <v>5537522</v>
      </c>
      <c r="P114" s="24"/>
      <c r="R114" s="106"/>
    </row>
    <row r="115" spans="1:18" ht="12.75">
      <c r="A115" s="132" t="s">
        <v>110</v>
      </c>
      <c r="B115" s="78"/>
      <c r="C115" s="112">
        <v>23529718.47</v>
      </c>
      <c r="D115" s="112">
        <v>6110469.700000003</v>
      </c>
      <c r="E115" s="112">
        <f>+'[3]EROG01'!Z112</f>
        <v>0</v>
      </c>
      <c r="F115" s="112">
        <f>+'[3]EROG01'!AK112</f>
        <v>17631198.549999997</v>
      </c>
      <c r="G115" s="112">
        <f>+'[3]EROG01'!AU112</f>
        <v>5908307.359999999</v>
      </c>
      <c r="H115" s="112">
        <f>+'[3]EROG01'!BE112</f>
        <v>13804855.46</v>
      </c>
      <c r="I115" s="118"/>
      <c r="J115" s="114"/>
      <c r="K115" s="114"/>
      <c r="L115" s="112"/>
      <c r="M115" s="114"/>
      <c r="N115" s="112"/>
      <c r="O115" s="122">
        <f t="shared" si="17"/>
        <v>66984549.54</v>
      </c>
      <c r="P115" s="24"/>
      <c r="R115" s="106"/>
    </row>
    <row r="116" spans="1:18" ht="12.75">
      <c r="A116" s="132" t="s">
        <v>111</v>
      </c>
      <c r="B116" s="77"/>
      <c r="C116" s="112">
        <v>11313284.77</v>
      </c>
      <c r="D116" s="112">
        <v>2599313.870000001</v>
      </c>
      <c r="E116" s="112">
        <f>+'[3]EROG01'!Z113</f>
        <v>0</v>
      </c>
      <c r="F116" s="112">
        <f>+'[3]EROG01'!AK113</f>
        <v>26262193.089999996</v>
      </c>
      <c r="G116" s="112">
        <f>+'[3]EROG01'!AU113</f>
        <v>17656500.020000003</v>
      </c>
      <c r="H116" s="112">
        <f>+'[3]EROG01'!BE113</f>
        <v>5228317.25</v>
      </c>
      <c r="I116" s="118"/>
      <c r="J116" s="114"/>
      <c r="K116" s="114"/>
      <c r="L116" s="112"/>
      <c r="M116" s="114"/>
      <c r="N116" s="112"/>
      <c r="O116" s="122">
        <f t="shared" si="17"/>
        <v>63059609</v>
      </c>
      <c r="P116" s="24"/>
      <c r="R116" s="106"/>
    </row>
    <row r="117" spans="1:18" ht="12.75">
      <c r="A117" s="132" t="s">
        <v>112</v>
      </c>
      <c r="B117" s="77"/>
      <c r="C117" s="112">
        <v>5040672.09</v>
      </c>
      <c r="D117" s="112">
        <v>1159357.92</v>
      </c>
      <c r="E117" s="112">
        <f>+'[3]EROG01'!Z114</f>
        <v>0</v>
      </c>
      <c r="F117" s="112">
        <f>+'[3]EROG01'!AK114</f>
        <v>17649406.910000004</v>
      </c>
      <c r="G117" s="112">
        <f>+'[3]EROG01'!AU114</f>
        <v>10936216.329999998</v>
      </c>
      <c r="H117" s="112">
        <f>+'[3]EROG01'!BE114</f>
        <v>2906834.539999999</v>
      </c>
      <c r="I117" s="118"/>
      <c r="J117" s="114"/>
      <c r="K117" s="114"/>
      <c r="L117" s="112"/>
      <c r="M117" s="114"/>
      <c r="N117" s="112"/>
      <c r="O117" s="122">
        <f t="shared" si="17"/>
        <v>37692487.79</v>
      </c>
      <c r="P117" s="24"/>
      <c r="R117" s="106"/>
    </row>
    <row r="118" spans="1:18" ht="12.75">
      <c r="A118" s="132" t="s">
        <v>113</v>
      </c>
      <c r="B118" s="77"/>
      <c r="C118" s="112">
        <v>12069016.95</v>
      </c>
      <c r="D118" s="112">
        <v>2837962.83</v>
      </c>
      <c r="E118" s="112">
        <f>+'[3]EROG01'!Z115</f>
        <v>0</v>
      </c>
      <c r="F118" s="112">
        <f>+'[3]EROG01'!AK115</f>
        <v>12377649.47</v>
      </c>
      <c r="G118" s="112">
        <f>+'[3]EROG01'!AU115</f>
        <v>6202834.420000002</v>
      </c>
      <c r="H118" s="112">
        <f>+'[3]EROG01'!BE115</f>
        <v>1055627.6299999952</v>
      </c>
      <c r="I118" s="118"/>
      <c r="J118" s="114"/>
      <c r="K118" s="114"/>
      <c r="L118" s="112"/>
      <c r="M118" s="114"/>
      <c r="N118" s="112"/>
      <c r="O118" s="122">
        <f t="shared" si="17"/>
        <v>34543091.3</v>
      </c>
      <c r="P118" s="24"/>
      <c r="R118" s="106"/>
    </row>
    <row r="119" spans="1:18" ht="12.75">
      <c r="A119" s="132" t="s">
        <v>114</v>
      </c>
      <c r="B119" s="78"/>
      <c r="C119" s="112">
        <v>30753554.11</v>
      </c>
      <c r="D119" s="112">
        <v>6544655.119999997</v>
      </c>
      <c r="E119" s="112">
        <f>+'[3]EROG01'!Z116</f>
        <v>17564670</v>
      </c>
      <c r="F119" s="112">
        <f>+'[3]EROG01'!AK116</f>
        <v>13287797.43</v>
      </c>
      <c r="G119" s="112">
        <f>+'[3]EROG01'!AU116</f>
        <v>8413786.480000004</v>
      </c>
      <c r="H119" s="112">
        <f>+'[3]EROG01'!BE116</f>
        <v>5649739.260000005</v>
      </c>
      <c r="I119" s="49"/>
      <c r="J119" s="23"/>
      <c r="K119" s="23"/>
      <c r="L119" s="23"/>
      <c r="M119" s="45"/>
      <c r="N119" s="23"/>
      <c r="O119" s="122">
        <f t="shared" si="17"/>
        <v>82214202.4</v>
      </c>
      <c r="P119" s="24"/>
      <c r="R119" s="105"/>
    </row>
    <row r="120" spans="1:18" ht="13.5" thickBot="1">
      <c r="A120" s="133" t="s">
        <v>128</v>
      </c>
      <c r="B120" s="82"/>
      <c r="C120" s="26"/>
      <c r="D120" s="46"/>
      <c r="E120" s="26"/>
      <c r="F120" s="26"/>
      <c r="G120" s="46"/>
      <c r="H120" s="46"/>
      <c r="I120" s="46"/>
      <c r="J120" s="26"/>
      <c r="K120" s="26"/>
      <c r="L120" s="26"/>
      <c r="M120" s="52"/>
      <c r="N120" s="26"/>
      <c r="O120" s="46"/>
      <c r="P120" s="38"/>
      <c r="R120" s="105"/>
    </row>
    <row r="121" spans="1:18" ht="13.5" thickBot="1">
      <c r="A121" s="18" t="s">
        <v>94</v>
      </c>
      <c r="B121" s="93">
        <v>0</v>
      </c>
      <c r="C121" s="53">
        <v>0</v>
      </c>
      <c r="D121" s="53">
        <v>0</v>
      </c>
      <c r="E121" s="53">
        <v>0</v>
      </c>
      <c r="F121" s="53">
        <v>0</v>
      </c>
      <c r="G121" s="53">
        <f>+'[1]EROG01'!$AU$143</f>
        <v>0</v>
      </c>
      <c r="H121" s="53">
        <f>+'[2]EROG01'!$BW$148</f>
        <v>0</v>
      </c>
      <c r="I121" s="53">
        <f>+'[2]EROG01'!$BW$148</f>
        <v>0</v>
      </c>
      <c r="J121" s="53">
        <f>+'[2]EROG01'!$BW$148</f>
        <v>0</v>
      </c>
      <c r="K121" s="53">
        <f>+'[2]EROG01'!$BW$148</f>
        <v>0</v>
      </c>
      <c r="L121" s="53">
        <f>+'[2]EROG01'!$BW$148</f>
        <v>0</v>
      </c>
      <c r="M121" s="53">
        <f>+'[2]EROG01'!$BW$148</f>
        <v>0</v>
      </c>
      <c r="N121" s="54">
        <f>+'[2]EROG01'!$CD$148</f>
        <v>0</v>
      </c>
      <c r="O121" s="53">
        <f>SUM(C121:N121)</f>
        <v>0</v>
      </c>
      <c r="P121" s="47"/>
      <c r="R121" s="105"/>
    </row>
    <row r="122" spans="1:18" ht="13.5" thickBot="1">
      <c r="A122" s="43" t="s">
        <v>95</v>
      </c>
      <c r="B122" s="94">
        <f>SUM(B123:B125)</f>
        <v>0</v>
      </c>
      <c r="C122" s="53">
        <v>0</v>
      </c>
      <c r="D122" s="53">
        <v>0</v>
      </c>
      <c r="E122" s="53">
        <v>0</v>
      </c>
      <c r="F122" s="53">
        <v>0</v>
      </c>
      <c r="G122" s="53">
        <f aca="true" t="shared" si="18" ref="G122:O122">+G123</f>
        <v>0</v>
      </c>
      <c r="H122" s="53">
        <f t="shared" si="18"/>
        <v>0</v>
      </c>
      <c r="I122" s="53">
        <f t="shared" si="18"/>
        <v>0</v>
      </c>
      <c r="J122" s="53">
        <f t="shared" si="18"/>
        <v>0</v>
      </c>
      <c r="K122" s="53">
        <f t="shared" si="18"/>
        <v>0</v>
      </c>
      <c r="L122" s="53">
        <f t="shared" si="18"/>
        <v>0</v>
      </c>
      <c r="M122" s="53">
        <f t="shared" si="18"/>
        <v>0</v>
      </c>
      <c r="N122" s="53">
        <f t="shared" si="18"/>
        <v>0</v>
      </c>
      <c r="O122" s="53">
        <f t="shared" si="18"/>
        <v>0</v>
      </c>
      <c r="P122" s="55"/>
      <c r="R122" s="105"/>
    </row>
    <row r="123" spans="1:18" ht="12.75">
      <c r="A123" s="43" t="s">
        <v>96</v>
      </c>
      <c r="B123" s="94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f aca="true" t="shared" si="19" ref="G123:O123">SUM(G124:G125)</f>
        <v>0</v>
      </c>
      <c r="H123" s="42">
        <f t="shared" si="19"/>
        <v>0</v>
      </c>
      <c r="I123" s="42">
        <f t="shared" si="19"/>
        <v>0</v>
      </c>
      <c r="J123" s="42">
        <f t="shared" si="19"/>
        <v>0</v>
      </c>
      <c r="K123" s="42">
        <f t="shared" si="19"/>
        <v>0</v>
      </c>
      <c r="L123" s="42">
        <f t="shared" si="19"/>
        <v>0</v>
      </c>
      <c r="M123" s="42">
        <f t="shared" si="19"/>
        <v>0</v>
      </c>
      <c r="N123" s="42">
        <f t="shared" si="19"/>
        <v>0</v>
      </c>
      <c r="O123" s="42">
        <f t="shared" si="19"/>
        <v>0</v>
      </c>
      <c r="P123" s="55"/>
      <c r="R123" s="105"/>
    </row>
    <row r="124" spans="1:18" ht="12.75">
      <c r="A124" s="49" t="s">
        <v>97</v>
      </c>
      <c r="B124" s="94"/>
      <c r="C124" s="30">
        <v>0</v>
      </c>
      <c r="D124" s="30">
        <v>0</v>
      </c>
      <c r="E124" s="30">
        <v>0</v>
      </c>
      <c r="F124" s="30">
        <v>0</v>
      </c>
      <c r="G124" s="30"/>
      <c r="H124" s="30"/>
      <c r="I124" s="30"/>
      <c r="J124" s="30"/>
      <c r="K124" s="30"/>
      <c r="L124" s="23"/>
      <c r="M124" s="23"/>
      <c r="N124" s="23">
        <f>+'[2]EROG01'!$CD$154</f>
        <v>0</v>
      </c>
      <c r="O124" s="30">
        <f>SUM(C124:N124)</f>
        <v>0</v>
      </c>
      <c r="P124" s="24"/>
      <c r="R124" s="105"/>
    </row>
    <row r="125" spans="1:18" ht="13.5" thickBot="1">
      <c r="A125" s="56" t="s">
        <v>98</v>
      </c>
      <c r="B125" s="94"/>
      <c r="C125" s="30">
        <v>0</v>
      </c>
      <c r="D125" s="30">
        <v>0</v>
      </c>
      <c r="E125" s="30">
        <v>0</v>
      </c>
      <c r="F125" s="30">
        <v>0</v>
      </c>
      <c r="G125" s="30"/>
      <c r="H125" s="30"/>
      <c r="I125" s="30"/>
      <c r="J125" s="30"/>
      <c r="K125" s="30"/>
      <c r="L125" s="30"/>
      <c r="M125" s="30"/>
      <c r="N125" s="30"/>
      <c r="O125" s="30">
        <f>SUM(C125:N125)</f>
        <v>0</v>
      </c>
      <c r="P125" s="27"/>
      <c r="R125" s="105"/>
    </row>
    <row r="126" spans="1:253" s="40" customFormat="1" ht="13.5" thickBot="1">
      <c r="A126" s="43" t="s">
        <v>99</v>
      </c>
      <c r="B126" s="95">
        <v>6152200</v>
      </c>
      <c r="C126" s="123">
        <v>5276296.17</v>
      </c>
      <c r="D126" s="123">
        <v>363968.25</v>
      </c>
      <c r="E126" s="123">
        <f>+'[3]EROG01'!$Z$127</f>
        <v>0</v>
      </c>
      <c r="F126" s="123">
        <f>+'[3]EROG01'!$AK$127</f>
        <v>0</v>
      </c>
      <c r="G126" s="123">
        <f>+'[3]EROG01'!$AU$127</f>
        <v>508139</v>
      </c>
      <c r="H126" s="123">
        <f>+'[3]EROG01'!$BE$127</f>
        <v>-254069.5</v>
      </c>
      <c r="I126" s="123">
        <v>0</v>
      </c>
      <c r="J126" s="123"/>
      <c r="K126" s="123"/>
      <c r="L126" s="123"/>
      <c r="M126" s="123"/>
      <c r="N126" s="124"/>
      <c r="O126" s="123">
        <f>SUM(C126:N126)</f>
        <v>5894333.92</v>
      </c>
      <c r="P126" s="19">
        <f>+O126/B126</f>
        <v>0.9580855498845942</v>
      </c>
      <c r="Q126" s="3"/>
      <c r="R126" s="105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  <c r="IA126" s="58"/>
      <c r="IB126" s="58"/>
      <c r="IC126" s="58"/>
      <c r="ID126" s="58"/>
      <c r="IE126" s="58"/>
      <c r="IF126" s="58"/>
      <c r="IG126" s="58"/>
      <c r="IH126" s="58"/>
      <c r="II126" s="58"/>
      <c r="IJ126" s="58"/>
      <c r="IK126" s="58"/>
      <c r="IL126" s="58"/>
      <c r="IM126" s="58"/>
      <c r="IN126" s="58"/>
      <c r="IO126" s="58"/>
      <c r="IP126" s="58"/>
      <c r="IQ126" s="58"/>
      <c r="IR126" s="58"/>
      <c r="IS126" s="58"/>
    </row>
    <row r="127" spans="1:18" ht="13.5" thickBot="1">
      <c r="A127" s="43" t="s">
        <v>100</v>
      </c>
      <c r="B127" s="95">
        <f aca="true" t="shared" si="20" ref="B127:O127">+B65+B8</f>
        <v>6801379931.41</v>
      </c>
      <c r="C127" s="95">
        <v>590948567.74</v>
      </c>
      <c r="D127" s="95">
        <v>451427716.06999993</v>
      </c>
      <c r="E127" s="95">
        <f t="shared" si="20"/>
        <v>580434437.46</v>
      </c>
      <c r="F127" s="95">
        <f t="shared" si="20"/>
        <v>586037111.15</v>
      </c>
      <c r="G127" s="95">
        <f t="shared" si="20"/>
        <v>597810945.92</v>
      </c>
      <c r="H127" s="95">
        <f t="shared" si="20"/>
        <v>687044125.5399998</v>
      </c>
      <c r="I127" s="95">
        <f t="shared" si="20"/>
        <v>0</v>
      </c>
      <c r="J127" s="95">
        <f t="shared" si="20"/>
        <v>0</v>
      </c>
      <c r="K127" s="95">
        <f t="shared" si="20"/>
        <v>0</v>
      </c>
      <c r="L127" s="95">
        <f t="shared" si="20"/>
        <v>0</v>
      </c>
      <c r="M127" s="95">
        <f t="shared" si="20"/>
        <v>0</v>
      </c>
      <c r="N127" s="95">
        <f t="shared" si="20"/>
        <v>0</v>
      </c>
      <c r="O127" s="95">
        <f t="shared" si="20"/>
        <v>3493702903.88</v>
      </c>
      <c r="P127" s="47">
        <f>+O127/B127</f>
        <v>0.5136755980570133</v>
      </c>
      <c r="R127" s="105"/>
    </row>
    <row r="128" spans="1:18" ht="13.5" thickBot="1">
      <c r="A128" s="59"/>
      <c r="B128" s="96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R128" s="105"/>
    </row>
    <row r="129" spans="1:18" ht="13.5" thickBot="1">
      <c r="A129" s="100" t="s">
        <v>101</v>
      </c>
      <c r="B129" s="97">
        <f>SUM(B130:B131)</f>
        <v>156628600</v>
      </c>
      <c r="C129" s="97">
        <v>92359855.53</v>
      </c>
      <c r="D129" s="97">
        <v>0</v>
      </c>
      <c r="E129" s="97">
        <f aca="true" t="shared" si="21" ref="E129:O129">SUM(E130:E131)</f>
        <v>4487978.059999995</v>
      </c>
      <c r="F129" s="97">
        <f t="shared" si="21"/>
        <v>11127479.69</v>
      </c>
      <c r="G129" s="97">
        <f t="shared" si="21"/>
        <v>0</v>
      </c>
      <c r="H129" s="97">
        <f t="shared" si="21"/>
        <v>503117.0600000005</v>
      </c>
      <c r="I129" s="97">
        <f t="shared" si="21"/>
        <v>0</v>
      </c>
      <c r="J129" s="97">
        <f t="shared" si="21"/>
        <v>0</v>
      </c>
      <c r="K129" s="97">
        <f t="shared" si="21"/>
        <v>0</v>
      </c>
      <c r="L129" s="97">
        <f t="shared" si="21"/>
        <v>0</v>
      </c>
      <c r="M129" s="97">
        <f t="shared" si="21"/>
        <v>0</v>
      </c>
      <c r="N129" s="97">
        <f t="shared" si="21"/>
        <v>0</v>
      </c>
      <c r="O129" s="97">
        <f t="shared" si="21"/>
        <v>108478430.34</v>
      </c>
      <c r="P129" s="19">
        <f>+O129/B129</f>
        <v>0.6925837959350974</v>
      </c>
      <c r="R129" s="105"/>
    </row>
    <row r="130" spans="1:18" ht="12.75">
      <c r="A130" s="44" t="s">
        <v>102</v>
      </c>
      <c r="B130" s="98">
        <v>63905400</v>
      </c>
      <c r="C130" s="112"/>
      <c r="D130" s="112"/>
      <c r="E130" s="112">
        <f>+'[3]EROG01'!Z132</f>
        <v>4382023.82</v>
      </c>
      <c r="F130" s="112">
        <f>+'[3]EROG01'!AK132</f>
        <v>11127479.69</v>
      </c>
      <c r="G130" s="112">
        <f>+'[3]EROG01'!AU132</f>
        <v>0</v>
      </c>
      <c r="H130" s="112">
        <f>+'[3]EROG01'!BE132</f>
        <v>503117.0600000005</v>
      </c>
      <c r="I130" s="112"/>
      <c r="J130" s="112"/>
      <c r="K130" s="112"/>
      <c r="L130" s="112"/>
      <c r="M130" s="112"/>
      <c r="N130" s="112"/>
      <c r="O130" s="112">
        <f>SUM(C130:N130)</f>
        <v>16012620.57</v>
      </c>
      <c r="P130" s="55">
        <f>+O130/B130</f>
        <v>0.25056756659061674</v>
      </c>
      <c r="R130" s="105"/>
    </row>
    <row r="131" spans="1:18" ht="13.5" thickBot="1">
      <c r="A131" s="61" t="s">
        <v>103</v>
      </c>
      <c r="B131" s="98">
        <v>92723200</v>
      </c>
      <c r="C131" s="112">
        <v>92359855.53</v>
      </c>
      <c r="D131" s="112">
        <v>0</v>
      </c>
      <c r="E131" s="112">
        <f>+'[3]EROG01'!Z133</f>
        <v>105954.23999999464</v>
      </c>
      <c r="F131" s="112">
        <f>+'[3]EROG01'!AK133</f>
        <v>0</v>
      </c>
      <c r="G131" s="112">
        <f>+'[3]EROG01'!AU133</f>
        <v>0</v>
      </c>
      <c r="H131" s="112">
        <f>+'[3]EROG01'!BE133</f>
        <v>0</v>
      </c>
      <c r="I131" s="112"/>
      <c r="J131" s="112"/>
      <c r="K131" s="112"/>
      <c r="L131" s="112"/>
      <c r="M131" s="112"/>
      <c r="N131" s="112"/>
      <c r="O131" s="112">
        <f>SUM(C131:N131)</f>
        <v>92465809.77</v>
      </c>
      <c r="P131" s="55">
        <f>+O131/B131</f>
        <v>0.9972241010879693</v>
      </c>
      <c r="R131" s="105"/>
    </row>
    <row r="132" spans="1:18" ht="13.5" thickBot="1">
      <c r="A132" s="100" t="s">
        <v>104</v>
      </c>
      <c r="B132" s="97">
        <f aca="true" t="shared" si="22" ref="B132:O132">+B127+B129</f>
        <v>6958008531.41</v>
      </c>
      <c r="C132" s="97">
        <v>683308423.27</v>
      </c>
      <c r="D132" s="97">
        <v>451427716.06999993</v>
      </c>
      <c r="E132" s="97">
        <f t="shared" si="22"/>
        <v>584922415.52</v>
      </c>
      <c r="F132" s="97">
        <f t="shared" si="22"/>
        <v>597164590.84</v>
      </c>
      <c r="G132" s="97">
        <f t="shared" si="22"/>
        <v>597810945.92</v>
      </c>
      <c r="H132" s="97">
        <f t="shared" si="22"/>
        <v>687547242.5999998</v>
      </c>
      <c r="I132" s="97">
        <f t="shared" si="22"/>
        <v>0</v>
      </c>
      <c r="J132" s="97">
        <f t="shared" si="22"/>
        <v>0</v>
      </c>
      <c r="K132" s="97">
        <f t="shared" si="22"/>
        <v>0</v>
      </c>
      <c r="L132" s="97">
        <f t="shared" si="22"/>
        <v>0</v>
      </c>
      <c r="M132" s="97">
        <f t="shared" si="22"/>
        <v>0</v>
      </c>
      <c r="N132" s="97">
        <f t="shared" si="22"/>
        <v>0</v>
      </c>
      <c r="O132" s="97">
        <f t="shared" si="22"/>
        <v>3602181334.2200003</v>
      </c>
      <c r="P132" s="19">
        <f>+O132/B132</f>
        <v>0.5177029200178401</v>
      </c>
      <c r="R132" s="105"/>
    </row>
    <row r="133" spans="6:15" ht="13.5">
      <c r="F133" s="62"/>
      <c r="K133" s="34"/>
      <c r="N133" s="39"/>
      <c r="O133" s="104"/>
    </row>
    <row r="134" spans="1:15" ht="15.75">
      <c r="A134" s="63" t="s">
        <v>105</v>
      </c>
      <c r="C134" s="64"/>
      <c r="D134" s="64"/>
      <c r="E134" s="65"/>
      <c r="F134" s="14"/>
      <c r="G134" s="14"/>
      <c r="H134" s="64"/>
      <c r="I134" s="66"/>
      <c r="J134" s="14"/>
      <c r="K134" s="67"/>
      <c r="L134" s="14"/>
      <c r="M134" s="102"/>
      <c r="N134" s="102"/>
      <c r="O134" s="101"/>
    </row>
    <row r="135" spans="1:16" ht="13.5">
      <c r="A135" s="68" t="s">
        <v>140</v>
      </c>
      <c r="D135" s="64"/>
      <c r="F135" s="62"/>
      <c r="G135" s="14"/>
      <c r="I135" s="69"/>
      <c r="J135" s="64"/>
      <c r="O135" s="134"/>
      <c r="P135" s="20"/>
    </row>
    <row r="136" spans="2:15" ht="12.75">
      <c r="B136" s="60"/>
      <c r="O136" s="14"/>
    </row>
    <row r="137" ht="12.75">
      <c r="O137" s="14"/>
    </row>
    <row r="138" spans="15:16" ht="12.75">
      <c r="O138" s="1"/>
      <c r="P138" s="20"/>
    </row>
    <row r="144" ht="12.75">
      <c r="G144" s="108"/>
    </row>
  </sheetData>
  <sheetProtection/>
  <mergeCells count="15">
    <mergeCell ref="B6:B7"/>
    <mergeCell ref="C6:C7"/>
    <mergeCell ref="D6:D7"/>
    <mergeCell ref="E6:E7"/>
    <mergeCell ref="F6:F7"/>
    <mergeCell ref="L6:L7"/>
    <mergeCell ref="M6:M7"/>
    <mergeCell ref="N6:N7"/>
    <mergeCell ref="O6:O7"/>
    <mergeCell ref="P6:P7"/>
    <mergeCell ref="G6:G7"/>
    <mergeCell ref="H6:H7"/>
    <mergeCell ref="I6:I7"/>
    <mergeCell ref="J6:J7"/>
    <mergeCell ref="K6:K7"/>
  </mergeCells>
  <printOptions/>
  <pageMargins left="0.1968503937007874" right="0.11811023622047245" top="0.4330708661417323" bottom="0.6299212598425197" header="0.5118110236220472" footer="0.5118110236220472"/>
  <pageSetup horizontalDpi="300" verticalDpi="300" orientation="portrait" paperSize="9" scale="70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</Company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Roxana Alemany</cp:lastModifiedBy>
  <cp:lastPrinted>2022-04-25T13:58:59Z</cp:lastPrinted>
  <dcterms:created xsi:type="dcterms:W3CDTF">2008-09-29T13:36:25Z</dcterms:created>
  <dcterms:modified xsi:type="dcterms:W3CDTF">2022-07-07T16:37:56Z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mcm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