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700" tabRatio="500" activeTab="0"/>
  </bookViews>
  <sheets>
    <sheet name="Hoja1" sheetId="1" r:id="rId1"/>
    <sheet name="Hoja2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'Hoja1'!$A$1:$P$94</definedName>
    <definedName name="Excel_BuiltIn_Print_Area" localSheetId="0">'Hoja1'!$A$1:$P$93</definedName>
    <definedName name="Excel_BuiltIn_Print_Titles" localSheetId="0">('Hoja1'!$A:$B,'Hoja1'!$1:$5)</definedName>
    <definedName name="_xlnm.Print_Titles" localSheetId="0">'Hoja1'!$A:$B,'Hoja1'!$1:$5</definedName>
  </definedNames>
  <calcPr fullCalcOnLoad="1"/>
</workbook>
</file>

<file path=xl/sharedStrings.xml><?xml version="1.0" encoding="utf-8"?>
<sst xmlns="http://schemas.openxmlformats.org/spreadsheetml/2006/main" count="123" uniqueCount="104">
  <si>
    <t>MUNICIPALIDAD DE LA CIUDAD DE MENDOZA</t>
  </si>
  <si>
    <t>Ejecución  de Recursos por Origen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</si>
  <si>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</si>
  <si>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</si>
  <si>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</si>
  <si>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</si>
  <si>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</si>
  <si>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</si>
  <si>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</si>
  <si>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</si>
  <si>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</si>
  <si>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</si>
  <si>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</si>
  <si>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</si>
  <si>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</si>
  <si>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% recaudado s/votado</t>
  </si>
  <si>
    <t>RECURSOS CORRIENTES</t>
  </si>
  <si>
    <t>De Jurisdicción Municipal</t>
  </si>
  <si>
    <t>Tasas y Derechos  Municipales</t>
  </si>
  <si>
    <t>Derecho por Servicios a la Propiedad Raiz</t>
  </si>
  <si>
    <t>Derechos de Inspección,Comercio, Industria y Ss.</t>
  </si>
  <si>
    <t>Resto</t>
  </si>
  <si>
    <t>Otros Ingresos de Origen Municipal</t>
  </si>
  <si>
    <t>Producidos de Multas de Tránsito</t>
  </si>
  <si>
    <t>Producidos de Estacionamiento Medido</t>
  </si>
  <si>
    <t>De Otras Jurisdicciones</t>
  </si>
  <si>
    <t>De Origen Nacional</t>
  </si>
  <si>
    <t>Total Participación Nacional</t>
  </si>
  <si>
    <t>Distribución Secundaria</t>
  </si>
  <si>
    <t>Regalias</t>
  </si>
  <si>
    <t>--</t>
  </si>
  <si>
    <t>Otros Ingresos de Jurisdicción Nacional</t>
  </si>
  <si>
    <t>Soja</t>
  </si>
  <si>
    <t>Convenios Especiales</t>
  </si>
  <si>
    <t>Municipio Saludable</t>
  </si>
  <si>
    <t>Convenio ministerio de seguridad de la nacion</t>
  </si>
  <si>
    <t>Programa Generación de Empleo - Min. Trabajo Nación</t>
  </si>
  <si>
    <t>Convenio Ministerio del Int, obra y vivienda</t>
  </si>
  <si>
    <t>Programa Joven</t>
  </si>
  <si>
    <t>Programa Inclusion social al trabajo</t>
  </si>
  <si>
    <t>Ministerio social de la nacion</t>
  </si>
  <si>
    <t>Programa de aistencia financiera a provincias y municipios</t>
  </si>
  <si>
    <t>Ministerio Turismo Nacion</t>
  </si>
  <si>
    <t>De Origen Provincial</t>
  </si>
  <si>
    <t>Total Participación Provincial</t>
  </si>
  <si>
    <t>Impuestos sobre los Ingresos Brutos</t>
  </si>
  <si>
    <t>Impuesto Inmobiliario</t>
  </si>
  <si>
    <t>Impuesto a los Automotores</t>
  </si>
  <si>
    <t>Impuesto de Sellos</t>
  </si>
  <si>
    <t>Participación Otros Impuestos (Ley 6253)</t>
  </si>
  <si>
    <t>Participación Ejercicios Vencidos</t>
  </si>
  <si>
    <t>Participación Municipal Tránsito y Transporte Ley Nº 5800</t>
  </si>
  <si>
    <t>Fondo Promoción Turística</t>
  </si>
  <si>
    <t>Fondo Compensador</t>
  </si>
  <si>
    <t xml:space="preserve">Participación a Clasificar </t>
  </si>
  <si>
    <t>Fondo Anticiclico</t>
  </si>
  <si>
    <t>Otros Ingresos de Jurisdicción Provincial</t>
  </si>
  <si>
    <t>Fondos de Programas Descentralizados</t>
  </si>
  <si>
    <t>Fondos para Desarrollos Social</t>
  </si>
  <si>
    <t>Fondos para Desarrollos Culturales</t>
  </si>
  <si>
    <t>Fondos para Desarrollos Turisticos</t>
  </si>
  <si>
    <t>Fondos para Desarrollos Deportivos</t>
  </si>
  <si>
    <t>Fondos para Desarrollos Económico</t>
  </si>
  <si>
    <t>Plan Nacer</t>
  </si>
  <si>
    <t>Plan Ordenamiento territorial y uso del suelo</t>
  </si>
  <si>
    <t>Fondos Violencia de Genero</t>
  </si>
  <si>
    <t>Fondos Convenios Especiales</t>
  </si>
  <si>
    <t>Cruces de calles</t>
  </si>
  <si>
    <t>Disposicion final de residuos en Las Heras</t>
  </si>
  <si>
    <t>Fondo de Pavimento Ley   y Tasa Contraprestacion Empresarial</t>
  </si>
  <si>
    <t>Procrear Banco Hipotecario CASONA</t>
  </si>
  <si>
    <t>Plataformas para paradores urbanos</t>
  </si>
  <si>
    <t>Programa Emergencia Sociocomunitaria</t>
  </si>
  <si>
    <t>Prorroga de Contratacion de Explotacion de Hidrocarburos</t>
  </si>
  <si>
    <t>Fondo de Inversion de Infraestructura Social</t>
  </si>
  <si>
    <t>Canon Extraordinario de Produccion</t>
  </si>
  <si>
    <t>RECURSOS DE CAPITAL</t>
  </si>
  <si>
    <t>Venta bienes de uso</t>
  </si>
  <si>
    <t xml:space="preserve">Reembolso de Obra Pública </t>
  </si>
  <si>
    <t>Reembolsos Prestamos</t>
  </si>
  <si>
    <t>FINANCIAMIENTO</t>
  </si>
  <si>
    <t>Uso del crédito</t>
  </si>
  <si>
    <t>Proveedores y contratistas (flotante)</t>
  </si>
  <si>
    <t>Proveedores y contratistas a largo plazo</t>
  </si>
  <si>
    <t>Aportes no reintegrables</t>
  </si>
  <si>
    <t>Remanente ejercicios anteriores</t>
  </si>
  <si>
    <t>TOTAL RECURSOS Y FINANCIAMIENTO</t>
  </si>
  <si>
    <t>Programa Fondo Semilla</t>
  </si>
  <si>
    <t>TOTAL DE RECURSOS CORRIENTES Y CAPITAL</t>
  </si>
  <si>
    <t>Fuente: Dirección de Finanzas. Municipalidad de la Ciudad de Mendoza.  finanzas@ciudaddemendoza.gov.ar</t>
  </si>
  <si>
    <t>Reparacion de calzada vehicular</t>
  </si>
  <si>
    <t>Reparacion de veredas</t>
  </si>
  <si>
    <t>Infraestructura y servicios Sector A Lote 1</t>
  </si>
  <si>
    <t>Infraestructura y servicios Sector B Lote 2</t>
  </si>
  <si>
    <t>Insfraestructura y servicios Sector C Lote 3</t>
  </si>
  <si>
    <t>Equipamiento comunitario LOTE 4</t>
  </si>
  <si>
    <t>Obras complementarias LOTE 5</t>
  </si>
  <si>
    <t>Fondo Infraestructura Municipal (FIM)</t>
  </si>
  <si>
    <t>Fondo Infraestr. Municip (Ley 7620)</t>
  </si>
  <si>
    <t>Fortalecimiento de la economia social</t>
  </si>
  <si>
    <t>Año 2022 - Percibido mensual y Acumulado Provisorio</t>
  </si>
  <si>
    <t>Fondo Educativo</t>
  </si>
  <si>
    <t>Presupuesto Vigente 2022</t>
  </si>
  <si>
    <t>Responsable:finanzas@ciudaddemendoza.gov.ar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</si>
</sst>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\-??_ ;_ @_ "/>
    <numFmt numFmtId="165" formatCode="_-* #,##0.00\ _P_t_s_-;\-* #,##0.00\ _P_t_s_-;_-* \-??\ _P_t_s_-;_-@_-"/>
    <numFmt numFmtId="166" formatCode="0\ %"/>
    <numFmt numFmtId="167" formatCode="0.0%"/>
    <numFmt numFmtId="168" formatCode="_ * #,##0_ ;_ * \-#,##0_ ;_ * \-??_ ;_ @_ "/>
    <numFmt numFmtId="169" formatCode="_(* #,##0.00_);_(* \(#,##0.00\);_(* \-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51">
    <font>
      <sz val="10"/>
      <name val="Arial"/>
      <family val="0"/>
    </font>
    <font>
      <sz val="12"/>
      <name val="Courier New"/>
      <family val="3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81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167" fontId="2" fillId="0" borderId="0" xfId="6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4" fontId="3" fillId="0" borderId="0" xfId="0" applyNumberFormat="1" applyFont="1" applyAlignment="1" applyProtection="1">
      <alignment horizontal="left"/>
      <protection locked="0"/>
    </xf>
    <xf numFmtId="4" fontId="4" fillId="0" borderId="0" xfId="0" applyNumberFormat="1" applyFont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4" fontId="6" fillId="0" borderId="0" xfId="0" applyNumberFormat="1" applyFont="1" applyAlignment="1" applyProtection="1">
      <alignment horizontal="left"/>
      <protection locked="0"/>
    </xf>
    <xf numFmtId="4" fontId="0" fillId="0" borderId="0" xfId="0" applyNumberFormat="1" applyFont="1" applyAlignment="1" applyProtection="1">
      <alignment horizontal="left"/>
      <protection locked="0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0" xfId="0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69" fontId="6" fillId="0" borderId="13" xfId="48" applyNumberFormat="1" applyFont="1" applyFill="1" applyBorder="1" applyAlignment="1" applyProtection="1">
      <alignment/>
      <protection/>
    </xf>
    <xf numFmtId="164" fontId="0" fillId="0" borderId="0" xfId="48" applyFont="1" applyFill="1" applyBorder="1" applyAlignment="1" applyProtection="1">
      <alignment/>
      <protection/>
    </xf>
    <xf numFmtId="4" fontId="8" fillId="0" borderId="0" xfId="0" applyNumberFormat="1" applyFont="1" applyFill="1" applyAlignment="1">
      <alignment/>
    </xf>
    <xf numFmtId="169" fontId="0" fillId="0" borderId="13" xfId="48" applyNumberFormat="1" applyFont="1" applyFill="1" applyBorder="1" applyAlignment="1" applyProtection="1">
      <alignment/>
      <protection/>
    </xf>
    <xf numFmtId="4" fontId="2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justify"/>
    </xf>
    <xf numFmtId="4" fontId="6" fillId="0" borderId="0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" fontId="9" fillId="0" borderId="0" xfId="48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 applyProtection="1">
      <alignment/>
      <protection locked="0"/>
    </xf>
    <xf numFmtId="4" fontId="6" fillId="0" borderId="12" xfId="0" applyNumberFormat="1" applyFont="1" applyFill="1" applyBorder="1" applyAlignment="1" applyProtection="1">
      <alignment/>
      <protection locked="0"/>
    </xf>
    <xf numFmtId="4" fontId="0" fillId="0" borderId="13" xfId="0" applyNumberFormat="1" applyFont="1" applyFill="1" applyBorder="1" applyAlignment="1" applyProtection="1">
      <alignment/>
      <protection locked="0"/>
    </xf>
    <xf numFmtId="4" fontId="0" fillId="0" borderId="14" xfId="0" applyNumberFormat="1" applyFont="1" applyFill="1" applyBorder="1" applyAlignment="1" applyProtection="1">
      <alignment/>
      <protection locked="0"/>
    </xf>
    <xf numFmtId="4" fontId="0" fillId="0" borderId="15" xfId="0" applyNumberFormat="1" applyFont="1" applyFill="1" applyBorder="1" applyAlignment="1" applyProtection="1">
      <alignment/>
      <protection locked="0"/>
    </xf>
    <xf numFmtId="4" fontId="0" fillId="0" borderId="16" xfId="0" applyNumberFormat="1" applyFont="1" applyFill="1" applyBorder="1" applyAlignment="1" applyProtection="1">
      <alignment/>
      <protection locked="0"/>
    </xf>
    <xf numFmtId="4" fontId="0" fillId="0" borderId="17" xfId="0" applyNumberFormat="1" applyFont="1" applyFill="1" applyBorder="1" applyAlignment="1" applyProtection="1">
      <alignment/>
      <protection locked="0"/>
    </xf>
    <xf numFmtId="168" fontId="0" fillId="0" borderId="14" xfId="52" applyNumberFormat="1" applyFont="1" applyFill="1" applyBorder="1" applyAlignment="1" applyProtection="1">
      <alignment/>
      <protection locked="0"/>
    </xf>
    <xf numFmtId="4" fontId="0" fillId="0" borderId="13" xfId="0" applyNumberFormat="1" applyFont="1" applyFill="1" applyBorder="1" applyAlignment="1" applyProtection="1">
      <alignment/>
      <protection/>
    </xf>
    <xf numFmtId="4" fontId="0" fillId="0" borderId="14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14" xfId="0" applyNumberFormat="1" applyFont="1" applyFill="1" applyBorder="1" applyAlignment="1" applyProtection="1">
      <alignment horizontal="right"/>
      <protection/>
    </xf>
    <xf numFmtId="4" fontId="0" fillId="0" borderId="18" xfId="0" applyNumberFormat="1" applyFont="1" applyFill="1" applyBorder="1" applyAlignment="1" applyProtection="1">
      <alignment horizontal="right"/>
      <protection/>
    </xf>
    <xf numFmtId="4" fontId="0" fillId="0" borderId="18" xfId="0" applyNumberFormat="1" applyFont="1" applyFill="1" applyBorder="1" applyAlignment="1" applyProtection="1">
      <alignment/>
      <protection/>
    </xf>
    <xf numFmtId="4" fontId="6" fillId="0" borderId="11" xfId="0" applyNumberFormat="1" applyFont="1" applyFill="1" applyBorder="1" applyAlignment="1" applyProtection="1">
      <alignment horizontal="right"/>
      <protection/>
    </xf>
    <xf numFmtId="4" fontId="0" fillId="0" borderId="12" xfId="0" applyNumberFormat="1" applyFont="1" applyFill="1" applyBorder="1" applyAlignment="1" applyProtection="1">
      <alignment horizontal="right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6" fillId="0" borderId="12" xfId="0" applyNumberFormat="1" applyFont="1" applyFill="1" applyBorder="1" applyAlignment="1" applyProtection="1">
      <alignment/>
      <protection/>
    </xf>
    <xf numFmtId="4" fontId="0" fillId="0" borderId="15" xfId="0" applyNumberFormat="1" applyFont="1" applyFill="1" applyBorder="1" applyAlignment="1" applyProtection="1">
      <alignment/>
      <protection/>
    </xf>
    <xf numFmtId="4" fontId="6" fillId="0" borderId="17" xfId="0" applyNumberFormat="1" applyFont="1" applyFill="1" applyBorder="1" applyAlignment="1" applyProtection="1">
      <alignment/>
      <protection locked="0"/>
    </xf>
    <xf numFmtId="167" fontId="4" fillId="0" borderId="19" xfId="6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/>
      <protection/>
    </xf>
    <xf numFmtId="4" fontId="0" fillId="0" borderId="17" xfId="0" applyNumberFormat="1" applyFont="1" applyFill="1" applyBorder="1" applyAlignment="1" applyProtection="1">
      <alignment/>
      <protection/>
    </xf>
    <xf numFmtId="4" fontId="6" fillId="0" borderId="18" xfId="0" applyNumberFormat="1" applyFont="1" applyFill="1" applyBorder="1" applyAlignment="1" applyProtection="1">
      <alignment/>
      <protection/>
    </xf>
    <xf numFmtId="4" fontId="6" fillId="0" borderId="11" xfId="0" applyNumberFormat="1" applyFont="1" applyFill="1" applyBorder="1" applyAlignment="1" applyProtection="1">
      <alignment/>
      <protection/>
    </xf>
    <xf numFmtId="4" fontId="6" fillId="0" borderId="17" xfId="0" applyNumberFormat="1" applyFont="1" applyFill="1" applyBorder="1" applyAlignment="1" applyProtection="1">
      <alignment/>
      <protection/>
    </xf>
    <xf numFmtId="3" fontId="6" fillId="0" borderId="17" xfId="0" applyNumberFormat="1" applyFont="1" applyFill="1" applyBorder="1" applyAlignment="1" applyProtection="1">
      <alignment/>
      <protection/>
    </xf>
    <xf numFmtId="4" fontId="6" fillId="0" borderId="20" xfId="0" applyNumberFormat="1" applyFont="1" applyFill="1" applyBorder="1" applyAlignment="1" applyProtection="1">
      <alignment/>
      <protection locked="0"/>
    </xf>
    <xf numFmtId="4" fontId="6" fillId="0" borderId="21" xfId="0" applyNumberFormat="1" applyFont="1" applyFill="1" applyBorder="1" applyAlignment="1" applyProtection="1">
      <alignment/>
      <protection locked="0"/>
    </xf>
    <xf numFmtId="4" fontId="6" fillId="0" borderId="19" xfId="0" applyNumberFormat="1" applyFont="1" applyFill="1" applyBorder="1" applyAlignment="1" applyProtection="1">
      <alignment/>
      <protection locked="0"/>
    </xf>
    <xf numFmtId="164" fontId="0" fillId="0" borderId="0" xfId="48" applyBorder="1" applyAlignment="1">
      <alignment/>
    </xf>
    <xf numFmtId="164" fontId="0" fillId="0" borderId="0" xfId="48" applyBorder="1" applyAlignment="1">
      <alignment horizontal="center" vertical="center"/>
    </xf>
    <xf numFmtId="4" fontId="6" fillId="33" borderId="11" xfId="0" applyNumberFormat="1" applyFont="1" applyFill="1" applyBorder="1" applyAlignment="1" applyProtection="1">
      <alignment/>
      <protection locked="0"/>
    </xf>
    <xf numFmtId="4" fontId="0" fillId="33" borderId="13" xfId="0" applyNumberFormat="1" applyFont="1" applyFill="1" applyBorder="1" applyAlignment="1" applyProtection="1">
      <alignment/>
      <protection locked="0"/>
    </xf>
    <xf numFmtId="4" fontId="0" fillId="33" borderId="10" xfId="0" applyNumberFormat="1" applyFont="1" applyFill="1" applyBorder="1" applyAlignment="1" applyProtection="1">
      <alignment/>
      <protection locked="0"/>
    </xf>
    <xf numFmtId="4" fontId="0" fillId="33" borderId="16" xfId="0" applyNumberFormat="1" applyFont="1" applyFill="1" applyBorder="1" applyAlignment="1" applyProtection="1">
      <alignment/>
      <protection locked="0"/>
    </xf>
    <xf numFmtId="4" fontId="0" fillId="33" borderId="15" xfId="0" applyNumberFormat="1" applyFont="1" applyFill="1" applyBorder="1" applyAlignment="1" applyProtection="1">
      <alignment/>
      <protection locked="0"/>
    </xf>
    <xf numFmtId="4" fontId="0" fillId="33" borderId="14" xfId="0" applyNumberFormat="1" applyFont="1" applyFill="1" applyBorder="1" applyAlignment="1" applyProtection="1">
      <alignment/>
      <protection locked="0"/>
    </xf>
    <xf numFmtId="3" fontId="0" fillId="33" borderId="10" xfId="0" applyNumberFormat="1" applyFont="1" applyFill="1" applyBorder="1" applyAlignment="1" applyProtection="1">
      <alignment/>
      <protection locked="0"/>
    </xf>
    <xf numFmtId="3" fontId="0" fillId="33" borderId="14" xfId="0" applyNumberFormat="1" applyFont="1" applyFill="1" applyBorder="1" applyAlignment="1" applyProtection="1">
      <alignment/>
      <protection locked="0"/>
    </xf>
    <xf numFmtId="4" fontId="8" fillId="33" borderId="14" xfId="0" applyNumberFormat="1" applyFont="1" applyFill="1" applyBorder="1" applyAlignment="1" applyProtection="1">
      <alignment/>
      <protection locked="0"/>
    </xf>
    <xf numFmtId="4" fontId="8" fillId="33" borderId="13" xfId="0" applyNumberFormat="1" applyFont="1" applyFill="1" applyBorder="1" applyAlignment="1" applyProtection="1">
      <alignment/>
      <protection locked="0"/>
    </xf>
    <xf numFmtId="4" fontId="8" fillId="33" borderId="10" xfId="0" applyNumberFormat="1" applyFont="1" applyFill="1" applyBorder="1" applyAlignment="1" applyProtection="1">
      <alignment/>
      <protection locked="0"/>
    </xf>
    <xf numFmtId="4" fontId="8" fillId="33" borderId="15" xfId="0" applyNumberFormat="1" applyFont="1" applyFill="1" applyBorder="1" applyAlignment="1" applyProtection="1">
      <alignment/>
      <protection locked="0"/>
    </xf>
    <xf numFmtId="4" fontId="0" fillId="33" borderId="13" xfId="0" applyNumberFormat="1" applyFont="1" applyFill="1" applyBorder="1" applyAlignment="1" applyProtection="1">
      <alignment horizontal="right"/>
      <protection/>
    </xf>
    <xf numFmtId="3" fontId="0" fillId="33" borderId="15" xfId="0" applyNumberFormat="1" applyFont="1" applyFill="1" applyBorder="1" applyAlignment="1" applyProtection="1">
      <alignment/>
      <protection locked="0"/>
    </xf>
    <xf numFmtId="4" fontId="0" fillId="33" borderId="0" xfId="0" applyNumberFormat="1" applyFont="1" applyFill="1" applyBorder="1" applyAlignment="1" applyProtection="1">
      <alignment horizontal="right"/>
      <protection/>
    </xf>
    <xf numFmtId="4" fontId="6" fillId="33" borderId="12" xfId="0" applyNumberFormat="1" applyFont="1" applyFill="1" applyBorder="1" applyAlignment="1" applyProtection="1">
      <alignment/>
      <protection locked="0"/>
    </xf>
    <xf numFmtId="4" fontId="0" fillId="33" borderId="10" xfId="0" applyNumberFormat="1" applyFont="1" applyFill="1" applyBorder="1" applyAlignment="1" applyProtection="1">
      <alignment/>
      <protection/>
    </xf>
    <xf numFmtId="4" fontId="0" fillId="33" borderId="15" xfId="0" applyNumberFormat="1" applyFont="1" applyFill="1" applyBorder="1" applyAlignment="1" applyProtection="1">
      <alignment/>
      <protection/>
    </xf>
    <xf numFmtId="4" fontId="6" fillId="33" borderId="17" xfId="0" applyNumberFormat="1" applyFont="1" applyFill="1" applyBorder="1" applyAlignment="1" applyProtection="1">
      <alignment/>
      <protection locked="0"/>
    </xf>
    <xf numFmtId="3" fontId="0" fillId="33" borderId="11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4" fontId="5" fillId="0" borderId="14" xfId="0" applyNumberFormat="1" applyFont="1" applyFill="1" applyBorder="1" applyAlignment="1" applyProtection="1">
      <alignment/>
      <protection locked="0"/>
    </xf>
    <xf numFmtId="4" fontId="5" fillId="0" borderId="13" xfId="0" applyNumberFormat="1" applyFont="1" applyFill="1" applyBorder="1" applyAlignment="1" applyProtection="1">
      <alignment/>
      <protection locked="0"/>
    </xf>
    <xf numFmtId="4" fontId="5" fillId="0" borderId="15" xfId="0" applyNumberFormat="1" applyFont="1" applyFill="1" applyBorder="1" applyAlignment="1" applyProtection="1">
      <alignment/>
      <protection locked="0"/>
    </xf>
    <xf numFmtId="4" fontId="5" fillId="0" borderId="16" xfId="0" applyNumberFormat="1" applyFont="1" applyFill="1" applyBorder="1" applyAlignment="1" applyProtection="1">
      <alignment/>
      <protection locked="0"/>
    </xf>
    <xf numFmtId="4" fontId="5" fillId="0" borderId="10" xfId="0" applyNumberFormat="1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>
      <alignment/>
      <protection locked="0"/>
    </xf>
    <xf numFmtId="167" fontId="4" fillId="0" borderId="22" xfId="60" applyNumberFormat="1" applyFont="1" applyFill="1" applyBorder="1" applyAlignment="1" applyProtection="1">
      <alignment horizontal="center"/>
      <protection locked="0"/>
    </xf>
    <xf numFmtId="167" fontId="2" fillId="0" borderId="23" xfId="60" applyNumberFormat="1" applyFont="1" applyFill="1" applyBorder="1" applyAlignment="1" applyProtection="1">
      <alignment horizontal="center"/>
      <protection locked="0"/>
    </xf>
    <xf numFmtId="167" fontId="2" fillId="0" borderId="24" xfId="60" applyNumberFormat="1" applyFont="1" applyFill="1" applyBorder="1" applyAlignment="1" applyProtection="1">
      <alignment horizontal="center"/>
      <protection locked="0"/>
    </xf>
    <xf numFmtId="167" fontId="2" fillId="0" borderId="25" xfId="60" applyNumberFormat="1" applyFont="1" applyFill="1" applyBorder="1" applyAlignment="1" applyProtection="1">
      <alignment horizontal="center"/>
      <protection locked="0"/>
    </xf>
    <xf numFmtId="167" fontId="2" fillId="0" borderId="26" xfId="60" applyNumberFormat="1" applyFont="1" applyFill="1" applyBorder="1" applyAlignment="1" applyProtection="1">
      <alignment horizontal="center"/>
      <protection locked="0"/>
    </xf>
    <xf numFmtId="167" fontId="2" fillId="0" borderId="27" xfId="60" applyNumberFormat="1" applyFont="1" applyFill="1" applyBorder="1" applyAlignment="1" applyProtection="1">
      <alignment horizontal="center"/>
      <protection locked="0"/>
    </xf>
    <xf numFmtId="167" fontId="2" fillId="0" borderId="28" xfId="60" applyNumberFormat="1" applyFont="1" applyFill="1" applyBorder="1" applyAlignment="1" applyProtection="1">
      <alignment horizontal="center"/>
      <protection locked="0"/>
    </xf>
    <xf numFmtId="167" fontId="2" fillId="0" borderId="29" xfId="60" applyNumberFormat="1" applyFont="1" applyFill="1" applyBorder="1" applyAlignment="1" applyProtection="1">
      <alignment horizontal="center"/>
      <protection locked="0"/>
    </xf>
    <xf numFmtId="167" fontId="4" fillId="0" borderId="23" xfId="60" applyNumberFormat="1" applyFont="1" applyFill="1" applyBorder="1" applyAlignment="1" applyProtection="1">
      <alignment horizontal="center"/>
      <protection locked="0"/>
    </xf>
    <xf numFmtId="167" fontId="2" fillId="0" borderId="22" xfId="60" applyNumberFormat="1" applyFont="1" applyFill="1" applyBorder="1" applyAlignment="1" applyProtection="1">
      <alignment horizontal="center"/>
      <protection locked="0"/>
    </xf>
    <xf numFmtId="167" fontId="2" fillId="0" borderId="30" xfId="60" applyNumberFormat="1" applyFont="1" applyFill="1" applyBorder="1" applyAlignment="1" applyProtection="1">
      <alignment horizontal="center"/>
      <protection locked="0"/>
    </xf>
    <xf numFmtId="167" fontId="4" fillId="0" borderId="30" xfId="60" applyNumberFormat="1" applyFont="1" applyFill="1" applyBorder="1" applyAlignment="1" applyProtection="1">
      <alignment horizontal="center"/>
      <protection locked="0"/>
    </xf>
    <xf numFmtId="167" fontId="4" fillId="0" borderId="29" xfId="60" applyNumberFormat="1" applyFont="1" applyFill="1" applyBorder="1" applyAlignment="1" applyProtection="1">
      <alignment horizontal="center"/>
      <protection locked="0"/>
    </xf>
    <xf numFmtId="167" fontId="4" fillId="0" borderId="31" xfId="60" applyNumberFormat="1" applyFont="1" applyFill="1" applyBorder="1" applyAlignment="1" applyProtection="1">
      <alignment horizontal="center"/>
      <protection locked="0"/>
    </xf>
    <xf numFmtId="4" fontId="8" fillId="33" borderId="18" xfId="0" applyNumberFormat="1" applyFont="1" applyFill="1" applyBorder="1" applyAlignment="1" applyProtection="1">
      <alignment/>
      <protection locked="0"/>
    </xf>
    <xf numFmtId="4" fontId="0" fillId="0" borderId="18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6" fillId="33" borderId="12" xfId="0" applyNumberFormat="1" applyFont="1" applyFill="1" applyBorder="1" applyAlignment="1">
      <alignment horizontal="center" vertical="center"/>
    </xf>
    <xf numFmtId="167" fontId="4" fillId="0" borderId="32" xfId="60" applyNumberFormat="1" applyFont="1" applyFill="1" applyBorder="1" applyAlignment="1" applyProtection="1">
      <alignment horizontal="center" vertical="center" wrapText="1"/>
      <protection locked="0"/>
    </xf>
    <xf numFmtId="4" fontId="6" fillId="34" borderId="33" xfId="0" applyNumberFormat="1" applyFont="1" applyFill="1" applyBorder="1" applyAlignment="1" applyProtection="1">
      <alignment/>
      <protection locked="0"/>
    </xf>
    <xf numFmtId="4" fontId="6" fillId="33" borderId="34" xfId="0" applyNumberFormat="1" applyFont="1" applyFill="1" applyBorder="1" applyAlignment="1" applyProtection="1">
      <alignment/>
      <protection locked="0"/>
    </xf>
    <xf numFmtId="4" fontId="6" fillId="0" borderId="35" xfId="0" applyNumberFormat="1" applyFont="1" applyFill="1" applyBorder="1" applyAlignment="1" applyProtection="1">
      <alignment/>
      <protection locked="0"/>
    </xf>
    <xf numFmtId="167" fontId="4" fillId="0" borderId="36" xfId="60" applyNumberFormat="1" applyFont="1" applyFill="1" applyBorder="1" applyAlignment="1" applyProtection="1">
      <alignment horizontal="center"/>
      <protection locked="0"/>
    </xf>
    <xf numFmtId="4" fontId="6" fillId="0" borderId="37" xfId="0" applyNumberFormat="1" applyFont="1" applyFill="1" applyBorder="1" applyAlignment="1" applyProtection="1">
      <alignment/>
      <protection locked="0"/>
    </xf>
    <xf numFmtId="4" fontId="6" fillId="0" borderId="38" xfId="0" applyNumberFormat="1" applyFont="1" applyFill="1" applyBorder="1" applyAlignment="1" applyProtection="1">
      <alignment/>
      <protection locked="0"/>
    </xf>
    <xf numFmtId="4" fontId="0" fillId="0" borderId="39" xfId="0" applyNumberFormat="1" applyFont="1" applyFill="1" applyBorder="1" applyAlignment="1" applyProtection="1">
      <alignment/>
      <protection locked="0"/>
    </xf>
    <xf numFmtId="4" fontId="0" fillId="0" borderId="40" xfId="0" applyNumberFormat="1" applyFont="1" applyFill="1" applyBorder="1" applyAlignment="1" applyProtection="1">
      <alignment/>
      <protection locked="0"/>
    </xf>
    <xf numFmtId="4" fontId="0" fillId="0" borderId="41" xfId="0" applyNumberFormat="1" applyFont="1" applyFill="1" applyBorder="1" applyAlignment="1" applyProtection="1">
      <alignment/>
      <protection locked="0"/>
    </xf>
    <xf numFmtId="4" fontId="6" fillId="0" borderId="42" xfId="0" applyNumberFormat="1" applyFont="1" applyFill="1" applyBorder="1" applyAlignment="1" applyProtection="1">
      <alignment/>
      <protection locked="0"/>
    </xf>
    <xf numFmtId="4" fontId="9" fillId="0" borderId="37" xfId="0" applyNumberFormat="1" applyFont="1" applyFill="1" applyBorder="1" applyAlignment="1" applyProtection="1">
      <alignment/>
      <protection locked="0"/>
    </xf>
    <xf numFmtId="4" fontId="0" fillId="0" borderId="43" xfId="0" applyNumberFormat="1" applyFont="1" applyFill="1" applyBorder="1" applyAlignment="1" applyProtection="1">
      <alignment/>
      <protection locked="0"/>
    </xf>
    <xf numFmtId="4" fontId="0" fillId="0" borderId="44" xfId="0" applyNumberFormat="1" applyFont="1" applyFill="1" applyBorder="1" applyAlignment="1" applyProtection="1">
      <alignment/>
      <protection locked="0"/>
    </xf>
    <xf numFmtId="4" fontId="0" fillId="0" borderId="44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0" fontId="0" fillId="35" borderId="40" xfId="0" applyFont="1" applyFill="1" applyBorder="1" applyAlignment="1" applyProtection="1">
      <alignment/>
      <protection locked="0"/>
    </xf>
    <xf numFmtId="0" fontId="0" fillId="35" borderId="46" xfId="0" applyFont="1" applyFill="1" applyBorder="1" applyAlignment="1" applyProtection="1">
      <alignment/>
      <protection locked="0"/>
    </xf>
    <xf numFmtId="0" fontId="0" fillId="0" borderId="39" xfId="0" applyFont="1" applyFill="1" applyBorder="1" applyAlignment="1" applyProtection="1">
      <alignment/>
      <protection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 horizontal="left"/>
      <protection/>
    </xf>
    <xf numFmtId="0" fontId="6" fillId="0" borderId="38" xfId="0" applyFont="1" applyFill="1" applyBorder="1" applyAlignment="1" applyProtection="1">
      <alignment horizontal="left"/>
      <protection/>
    </xf>
    <xf numFmtId="0" fontId="0" fillId="0" borderId="39" xfId="0" applyFont="1" applyFill="1" applyBorder="1" applyAlignment="1" applyProtection="1">
      <alignment horizontal="left"/>
      <protection/>
    </xf>
    <xf numFmtId="0" fontId="0" fillId="0" borderId="40" xfId="0" applyFont="1" applyFill="1" applyBorder="1" applyAlignment="1" applyProtection="1">
      <alignment horizontal="left"/>
      <protection/>
    </xf>
    <xf numFmtId="0" fontId="0" fillId="0" borderId="44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 applyProtection="1">
      <alignment horizontal="left"/>
      <protection/>
    </xf>
    <xf numFmtId="0" fontId="0" fillId="0" borderId="42" xfId="0" applyFont="1" applyFill="1" applyBorder="1" applyAlignment="1" applyProtection="1">
      <alignment horizontal="left"/>
      <protection/>
    </xf>
    <xf numFmtId="0" fontId="0" fillId="0" borderId="47" xfId="0" applyFont="1" applyFill="1" applyBorder="1" applyAlignment="1" applyProtection="1">
      <alignment/>
      <protection/>
    </xf>
    <xf numFmtId="4" fontId="0" fillId="0" borderId="47" xfId="0" applyNumberFormat="1" applyFont="1" applyFill="1" applyBorder="1" applyAlignment="1" applyProtection="1">
      <alignment/>
      <protection locked="0"/>
    </xf>
    <xf numFmtId="0" fontId="4" fillId="0" borderId="37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41" xfId="0" applyFont="1" applyFill="1" applyBorder="1" applyAlignment="1" applyProtection="1">
      <alignment horizontal="left"/>
      <protection/>
    </xf>
    <xf numFmtId="0" fontId="0" fillId="0" borderId="48" xfId="0" applyFont="1" applyFill="1" applyBorder="1" applyAlignment="1" applyProtection="1">
      <alignment horizontal="left"/>
      <protection/>
    </xf>
    <xf numFmtId="4" fontId="6" fillId="34" borderId="37" xfId="0" applyNumberFormat="1" applyFont="1" applyFill="1" applyBorder="1" applyAlignment="1" applyProtection="1">
      <alignment/>
      <protection locked="0"/>
    </xf>
    <xf numFmtId="0" fontId="4" fillId="2" borderId="42" xfId="0" applyFont="1" applyFill="1" applyBorder="1" applyAlignment="1" applyProtection="1">
      <alignment horizontal="left"/>
      <protection/>
    </xf>
    <xf numFmtId="0" fontId="6" fillId="0" borderId="47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4" fontId="4" fillId="34" borderId="49" xfId="0" applyNumberFormat="1" applyFont="1" applyFill="1" applyBorder="1" applyAlignment="1" applyProtection="1">
      <alignment/>
      <protection locked="0"/>
    </xf>
    <xf numFmtId="4" fontId="6" fillId="33" borderId="50" xfId="0" applyNumberFormat="1" applyFont="1" applyFill="1" applyBorder="1" applyAlignment="1" applyProtection="1">
      <alignment/>
      <protection locked="0"/>
    </xf>
    <xf numFmtId="4" fontId="6" fillId="0" borderId="50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5" fillId="0" borderId="10" xfId="0" applyFont="1" applyFill="1" applyBorder="1" applyAlignment="1" applyProtection="1">
      <alignment horizontal="left"/>
      <protection/>
    </xf>
    <xf numFmtId="4" fontId="11" fillId="0" borderId="0" xfId="0" applyNumberFormat="1" applyFont="1" applyAlignment="1">
      <alignment/>
    </xf>
    <xf numFmtId="4" fontId="0" fillId="0" borderId="11" xfId="0" applyNumberFormat="1" applyFont="1" applyBorder="1" applyAlignment="1">
      <alignment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Fill="1" applyAlignment="1">
      <alignment/>
    </xf>
    <xf numFmtId="4" fontId="6" fillId="0" borderId="5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52" xfId="0" applyNumberFormat="1" applyFont="1" applyFill="1" applyBorder="1" applyAlignment="1" applyProtection="1">
      <alignment/>
      <protection locked="0"/>
    </xf>
    <xf numFmtId="4" fontId="6" fillId="0" borderId="20" xfId="0" applyNumberFormat="1" applyFont="1" applyFill="1" applyBorder="1" applyAlignment="1">
      <alignment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53" xfId="0" applyNumberFormat="1" applyFont="1" applyFill="1" applyBorder="1" applyAlignment="1" applyProtection="1">
      <alignment/>
      <protection locked="0"/>
    </xf>
    <xf numFmtId="4" fontId="6" fillId="0" borderId="54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4" fontId="9" fillId="33" borderId="12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tas" xfId="59"/>
    <cellStyle name="Percent" xfId="60"/>
    <cellStyle name="Porcentaje 2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JECUCION%20RECURSOS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JECUCION%20RECURSOS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JECUCION%20RECURSOS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JECUCION%20RECURSOS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"/>
      <sheetName val="Hoja1"/>
      <sheetName val="2020"/>
      <sheetName val="calculo del 45% para presupuest"/>
      <sheetName val="Hoja4"/>
      <sheetName val="Hoja3"/>
      <sheetName val="Hoja5"/>
      <sheetName val="Hoja7"/>
    </sheetNames>
    <sheetDataSet>
      <sheetData sheetId="0">
        <row r="170">
          <cell r="C17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"/>
      <sheetName val="Rec Propios"/>
      <sheetName val="aif"/>
      <sheetName val="aif desglosado"/>
      <sheetName val="proy vigente"/>
      <sheetName val="extraordinarios"/>
      <sheetName val="ffs anual"/>
      <sheetName val="Hoja2"/>
      <sheetName val="UTM"/>
      <sheetName val="Hoja1"/>
      <sheetName val="2020"/>
      <sheetName val="calculo del 45% para presupuest"/>
      <sheetName val="Hoja4"/>
      <sheetName val="TOTAL"/>
      <sheetName val="Hoja6"/>
      <sheetName val="Hoja3"/>
      <sheetName val="Hoja5"/>
      <sheetName val="Hoja7"/>
    </sheetNames>
    <sheetDataSet>
      <sheetData sheetId="0">
        <row r="152">
          <cell r="W15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"/>
      <sheetName val="Hoja1"/>
      <sheetName val="2020"/>
      <sheetName val="calculo del 45% para presupuest"/>
      <sheetName val="Hoja4"/>
      <sheetName val="Hoja3"/>
      <sheetName val="Hoja5"/>
      <sheetName val="Hoja7"/>
    </sheetNames>
    <sheetDataSet>
      <sheetData sheetId="0">
        <row r="5">
          <cell r="BR5">
            <v>0</v>
          </cell>
        </row>
        <row r="6">
          <cell r="BR6">
            <v>0</v>
          </cell>
        </row>
        <row r="9">
          <cell r="BR9">
            <v>0</v>
          </cell>
        </row>
        <row r="52">
          <cell r="BR52">
            <v>0</v>
          </cell>
        </row>
        <row r="74">
          <cell r="BR74">
            <v>0</v>
          </cell>
        </row>
        <row r="77">
          <cell r="BR77">
            <v>0</v>
          </cell>
        </row>
        <row r="113">
          <cell r="BR113">
            <v>0</v>
          </cell>
        </row>
        <row r="159">
          <cell r="BR15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"/>
      <sheetName val="Hoja1"/>
      <sheetName val="2020"/>
      <sheetName val="calculo del 45% para presupuest"/>
      <sheetName val="Hoja4"/>
      <sheetName val="Hoja3"/>
      <sheetName val="Hoja5"/>
      <sheetName val="Hoja7"/>
    </sheetNames>
    <sheetDataSet>
      <sheetData sheetId="0">
        <row r="5">
          <cell r="V5">
            <v>135748834.82</v>
          </cell>
          <cell r="AA5">
            <v>1778393200</v>
          </cell>
          <cell r="AB5">
            <v>189563245.46</v>
          </cell>
          <cell r="AH5">
            <v>136447282.67000002</v>
          </cell>
        </row>
        <row r="6">
          <cell r="V6">
            <v>63359886.59</v>
          </cell>
          <cell r="AA6">
            <v>992482600</v>
          </cell>
          <cell r="AB6">
            <v>92488697.53</v>
          </cell>
          <cell r="AH6">
            <v>70442886.68</v>
          </cell>
        </row>
        <row r="9">
          <cell r="V9">
            <v>54694971.84</v>
          </cell>
          <cell r="AA9">
            <v>624312500</v>
          </cell>
          <cell r="AB9">
            <v>74542800.48</v>
          </cell>
          <cell r="AH9">
            <v>51087711.67</v>
          </cell>
        </row>
        <row r="52">
          <cell r="V52">
            <v>72100688.96000001</v>
          </cell>
          <cell r="AA52">
            <v>779158500</v>
          </cell>
          <cell r="AB52">
            <v>62110821.93</v>
          </cell>
          <cell r="AH52">
            <v>51208371.379999995</v>
          </cell>
        </row>
        <row r="74">
          <cell r="V74">
            <v>14933745.62</v>
          </cell>
          <cell r="AA74">
            <v>177371700</v>
          </cell>
          <cell r="AB74">
            <v>17118390.89</v>
          </cell>
          <cell r="AH74">
            <v>18086559.549999997</v>
          </cell>
        </row>
        <row r="77">
          <cell r="V77">
            <v>11970310</v>
          </cell>
          <cell r="AA77">
            <v>130305500</v>
          </cell>
          <cell r="AB77">
            <v>13871350</v>
          </cell>
          <cell r="AH77">
            <v>12526200</v>
          </cell>
        </row>
        <row r="92">
          <cell r="V92">
            <v>118538518.2</v>
          </cell>
          <cell r="AA92">
            <v>1915522800</v>
          </cell>
          <cell r="AB92">
            <v>0</v>
          </cell>
        </row>
        <row r="97">
          <cell r="V97">
            <v>570015.3</v>
          </cell>
          <cell r="AA97">
            <v>1343086.3</v>
          </cell>
        </row>
        <row r="103">
          <cell r="AA103">
            <v>199800</v>
          </cell>
          <cell r="AB103">
            <v>687400</v>
          </cell>
        </row>
        <row r="108">
          <cell r="V108">
            <v>17631198.55</v>
          </cell>
          <cell r="AB108">
            <v>7909732.27</v>
          </cell>
          <cell r="AH108">
            <v>13804855.46</v>
          </cell>
        </row>
        <row r="109">
          <cell r="V109">
            <v>9249558.18</v>
          </cell>
          <cell r="AB109">
            <v>34669134.93</v>
          </cell>
          <cell r="AH109">
            <v>5228317.25</v>
          </cell>
        </row>
        <row r="110">
          <cell r="V110">
            <v>5464372.68</v>
          </cell>
          <cell r="AB110">
            <v>23121250.56</v>
          </cell>
          <cell r="AH110">
            <v>2906834.54</v>
          </cell>
        </row>
        <row r="111">
          <cell r="V111">
            <v>8314720.28</v>
          </cell>
          <cell r="AB111">
            <v>8264338.7</v>
          </cell>
          <cell r="AH111">
            <v>1055627.63</v>
          </cell>
        </row>
        <row r="112">
          <cell r="V112">
            <v>5148885.02</v>
          </cell>
          <cell r="AB112">
            <v>14185159.11</v>
          </cell>
          <cell r="AH112">
            <v>5108761.58</v>
          </cell>
        </row>
        <row r="115">
          <cell r="V115">
            <v>94892973.73</v>
          </cell>
        </row>
        <row r="116">
          <cell r="V116">
            <v>10222873.51</v>
          </cell>
        </row>
        <row r="117">
          <cell r="V117">
            <v>112999947.14</v>
          </cell>
        </row>
        <row r="118">
          <cell r="V118">
            <v>12173041.42</v>
          </cell>
        </row>
        <row r="120">
          <cell r="V120">
            <v>53292438.41</v>
          </cell>
        </row>
        <row r="122">
          <cell r="V122">
            <v>4461943.85</v>
          </cell>
        </row>
        <row r="123">
          <cell r="V123">
            <v>1041625</v>
          </cell>
          <cell r="AB123">
            <v>1041625</v>
          </cell>
          <cell r="AH123">
            <v>1041625</v>
          </cell>
        </row>
        <row r="124">
          <cell r="AB124">
            <v>274819692</v>
          </cell>
          <cell r="AH124">
            <v>328410493</v>
          </cell>
        </row>
        <row r="125">
          <cell r="V125">
            <v>36143657.45</v>
          </cell>
          <cell r="AB125">
            <v>50601120</v>
          </cell>
          <cell r="AH125">
            <v>38480550</v>
          </cell>
        </row>
        <row r="129">
          <cell r="V129">
            <v>6964520.49</v>
          </cell>
          <cell r="AB129">
            <v>5760358.88</v>
          </cell>
          <cell r="AH129">
            <v>8335066.19</v>
          </cell>
        </row>
        <row r="133">
          <cell r="V133">
            <v>414140</v>
          </cell>
          <cell r="AB133">
            <v>268640</v>
          </cell>
          <cell r="AH133">
            <v>347980</v>
          </cell>
        </row>
        <row r="140">
          <cell r="AH140">
            <v>28276883.04</v>
          </cell>
        </row>
        <row r="142">
          <cell r="V142">
            <v>3060098.01</v>
          </cell>
        </row>
        <row r="145">
          <cell r="V145">
            <v>14895405.35</v>
          </cell>
        </row>
        <row r="146">
          <cell r="AB146">
            <v>377190.43</v>
          </cell>
        </row>
        <row r="152">
          <cell r="AB152">
            <v>2151771.52</v>
          </cell>
          <cell r="AH152">
            <v>2211687.93</v>
          </cell>
        </row>
        <row r="159">
          <cell r="V159">
            <v>1480.31</v>
          </cell>
          <cell r="AB159">
            <v>49873.130000000005</v>
          </cell>
          <cell r="AH159">
            <v>38958.82</v>
          </cell>
        </row>
        <row r="190">
          <cell r="AB190">
            <v>50000000</v>
          </cell>
          <cell r="AH190">
            <v>240000000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zoomScalePageLayoutView="0" workbookViewId="0" topLeftCell="A1">
      <pane xSplit="1" ySplit="5" topLeftCell="B8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73" sqref="G73:H73"/>
    </sheetView>
  </sheetViews>
  <sheetFormatPr defaultColWidth="9.140625" defaultRowHeight="12.75"/>
  <cols>
    <col min="1" max="1" width="35.57421875" style="1" customWidth="1"/>
    <col min="2" max="2" width="15.8515625" style="1" customWidth="1"/>
    <col min="3" max="3" width="13.8515625" style="1" bestFit="1" customWidth="1"/>
    <col min="4" max="4" width="14.8515625" style="1" customWidth="1"/>
    <col min="5" max="5" width="17.140625" style="1" customWidth="1"/>
    <col min="6" max="6" width="15.28125" style="1" customWidth="1"/>
    <col min="7" max="7" width="15.421875" style="1" customWidth="1"/>
    <col min="8" max="8" width="15.28125" style="1" customWidth="1"/>
    <col min="9" max="9" width="14.7109375" style="1" hidden="1" customWidth="1"/>
    <col min="10" max="10" width="15.28125" style="1" hidden="1" customWidth="1"/>
    <col min="11" max="11" width="16.00390625" style="1" hidden="1" customWidth="1"/>
    <col min="12" max="12" width="14.8515625" style="1" hidden="1" customWidth="1"/>
    <col min="13" max="13" width="15.28125" style="1" hidden="1" customWidth="1"/>
    <col min="14" max="14" width="16.421875" style="1" hidden="1" customWidth="1"/>
    <col min="15" max="15" width="15.28125" style="178" customWidth="1"/>
    <col min="16" max="16" width="13.140625" style="2" customWidth="1"/>
    <col min="17" max="17" width="16.57421875" style="74" customWidth="1"/>
    <col min="18" max="18" width="15.28125" style="3" customWidth="1"/>
    <col min="19" max="19" width="14.8515625" style="3" customWidth="1"/>
    <col min="20" max="16384" width="9.140625" style="3" customWidth="1"/>
  </cols>
  <sheetData>
    <row r="1" spans="1:15" ht="18">
      <c r="A1" s="4" t="s">
        <v>0</v>
      </c>
      <c r="B1" s="4"/>
      <c r="C1" s="4"/>
      <c r="D1" s="4"/>
      <c r="E1" s="4"/>
      <c r="F1" s="4"/>
      <c r="G1" s="5"/>
      <c r="H1" s="4"/>
      <c r="J1" s="4"/>
      <c r="K1" s="4"/>
      <c r="L1" s="4"/>
      <c r="M1" s="4"/>
      <c r="N1" s="4"/>
      <c r="O1" s="6"/>
    </row>
    <row r="2" spans="15:16" ht="12.75">
      <c r="O2" s="6"/>
      <c r="P2"/>
    </row>
    <row r="3" spans="1:15" ht="18">
      <c r="A3" s="4" t="s">
        <v>1</v>
      </c>
      <c r="B3" s="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67"/>
    </row>
    <row r="4" spans="1:15" ht="13.5" thickBot="1">
      <c r="A4" s="8" t="s">
        <v>100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68"/>
    </row>
    <row r="5" spans="1:17" s="10" customFormat="1" ht="39" customHeight="1" thickBot="1">
      <c r="A5" s="40"/>
      <c r="B5" s="180" t="s">
        <v>102</v>
      </c>
      <c r="C5" s="121" t="s">
        <v>2</v>
      </c>
      <c r="D5" s="121" t="s">
        <v>3</v>
      </c>
      <c r="E5" s="121" t="s">
        <v>4</v>
      </c>
      <c r="F5" s="121" t="s">
        <v>5</v>
      </c>
      <c r="G5" s="121" t="s">
        <v>6</v>
      </c>
      <c r="H5" s="121" t="s">
        <v>7</v>
      </c>
      <c r="I5" s="121" t="s">
        <v>8</v>
      </c>
      <c r="J5" s="121" t="s">
        <v>9</v>
      </c>
      <c r="K5" s="121" t="s">
        <v>10</v>
      </c>
      <c r="L5" s="121" t="s">
        <v>11</v>
      </c>
      <c r="M5" s="121" t="s">
        <v>12</v>
      </c>
      <c r="N5" s="121" t="s">
        <v>13</v>
      </c>
      <c r="O5" s="169" t="s">
        <v>14</v>
      </c>
      <c r="P5" s="122" t="s">
        <v>15</v>
      </c>
      <c r="Q5" s="75"/>
    </row>
    <row r="6" spans="1:18" ht="13.5" thickBot="1">
      <c r="A6" s="123" t="s">
        <v>16</v>
      </c>
      <c r="B6" s="124">
        <f aca="true" t="shared" si="0" ref="B6:N6">+B7+B16</f>
        <v>6486647431.41</v>
      </c>
      <c r="C6" s="125">
        <v>628570867.73</v>
      </c>
      <c r="D6" s="125">
        <v>439988298.93</v>
      </c>
      <c r="E6" s="125">
        <f>+E7+E16</f>
        <v>599046595</v>
      </c>
      <c r="F6" s="125">
        <f t="shared" si="0"/>
        <v>723329456.35</v>
      </c>
      <c r="G6" s="125">
        <f t="shared" si="0"/>
        <v>675531480.79</v>
      </c>
      <c r="H6" s="125">
        <f t="shared" si="0"/>
        <v>622864335.6700001</v>
      </c>
      <c r="I6" s="125">
        <f t="shared" si="0"/>
        <v>0</v>
      </c>
      <c r="J6" s="125">
        <f t="shared" si="0"/>
        <v>0</v>
      </c>
      <c r="K6" s="125">
        <f t="shared" si="0"/>
        <v>0</v>
      </c>
      <c r="L6" s="125">
        <f t="shared" si="0"/>
        <v>0</v>
      </c>
      <c r="M6" s="125">
        <f t="shared" si="0"/>
        <v>0</v>
      </c>
      <c r="N6" s="125">
        <f t="shared" si="0"/>
        <v>0</v>
      </c>
      <c r="O6" s="125">
        <f>+O7+O16</f>
        <v>3689331034.4700003</v>
      </c>
      <c r="P6" s="126">
        <f aca="true" t="shared" si="1" ref="P6:P19">+O6/B6</f>
        <v>0.5687577556019646</v>
      </c>
      <c r="R6" s="11"/>
    </row>
    <row r="7" spans="1:18" ht="13.5" thickBot="1">
      <c r="A7" s="127" t="s">
        <v>17</v>
      </c>
      <c r="B7" s="76">
        <f aca="true" t="shared" si="2" ref="B7:N7">+B8+B12</f>
        <v>2557551700</v>
      </c>
      <c r="C7" s="41">
        <v>277879425.95</v>
      </c>
      <c r="D7" s="41">
        <v>201773012</v>
      </c>
      <c r="E7" s="41">
        <f>+E8+E12</f>
        <v>273405336.96000004</v>
      </c>
      <c r="F7" s="41">
        <f t="shared" si="2"/>
        <v>207849523.78</v>
      </c>
      <c r="G7" s="41">
        <f>+G8+G12</f>
        <v>251674067.39</v>
      </c>
      <c r="H7" s="41">
        <f t="shared" si="2"/>
        <v>187655654.05</v>
      </c>
      <c r="I7" s="41">
        <f t="shared" si="2"/>
        <v>0</v>
      </c>
      <c r="J7" s="41">
        <f t="shared" si="2"/>
        <v>0</v>
      </c>
      <c r="K7" s="41">
        <f t="shared" si="2"/>
        <v>0</v>
      </c>
      <c r="L7" s="41">
        <f t="shared" si="2"/>
        <v>0</v>
      </c>
      <c r="M7" s="41">
        <f t="shared" si="2"/>
        <v>0</v>
      </c>
      <c r="N7" s="41">
        <f t="shared" si="2"/>
        <v>0</v>
      </c>
      <c r="O7" s="41">
        <f>+O8+O12</f>
        <v>1400237020.13</v>
      </c>
      <c r="P7" s="103">
        <f t="shared" si="1"/>
        <v>0.5474911885965004</v>
      </c>
      <c r="R7" s="11"/>
    </row>
    <row r="8" spans="1:18" ht="13.5" thickBot="1">
      <c r="A8" s="128" t="s">
        <v>18</v>
      </c>
      <c r="B8" s="76">
        <f aca="true" t="shared" si="3" ref="B8:N8">SUM(B9:B11)</f>
        <v>1778393200</v>
      </c>
      <c r="C8" s="41">
        <v>220921832.45</v>
      </c>
      <c r="D8" s="41">
        <v>140393228.49</v>
      </c>
      <c r="E8" s="41">
        <f>SUM(E9:E11)</f>
        <v>201325397.95000005</v>
      </c>
      <c r="F8" s="41">
        <f t="shared" si="3"/>
        <v>135748834.82</v>
      </c>
      <c r="G8" s="41">
        <f t="shared" si="3"/>
        <v>189563245.45999998</v>
      </c>
      <c r="H8" s="41">
        <f t="shared" si="3"/>
        <v>136447282.67000002</v>
      </c>
      <c r="I8" s="41">
        <f t="shared" si="3"/>
        <v>0</v>
      </c>
      <c r="J8" s="41">
        <f t="shared" si="3"/>
        <v>0</v>
      </c>
      <c r="K8" s="41">
        <f t="shared" si="3"/>
        <v>0</v>
      </c>
      <c r="L8" s="41">
        <f t="shared" si="3"/>
        <v>0</v>
      </c>
      <c r="M8" s="41">
        <f t="shared" si="3"/>
        <v>0</v>
      </c>
      <c r="N8" s="41">
        <f t="shared" si="3"/>
        <v>0</v>
      </c>
      <c r="O8" s="41">
        <f>SUM(O9:O11)</f>
        <v>1024399821.84</v>
      </c>
      <c r="P8" s="103">
        <f t="shared" si="1"/>
        <v>0.5760254941595593</v>
      </c>
      <c r="Q8" s="102"/>
      <c r="R8" s="11"/>
    </row>
    <row r="9" spans="1:16" ht="12.75">
      <c r="A9" s="129" t="s">
        <v>19</v>
      </c>
      <c r="B9" s="77">
        <f>+'[4]REC'!$AA$6</f>
        <v>992482600</v>
      </c>
      <c r="C9" s="13">
        <v>149342297.22</v>
      </c>
      <c r="D9" s="43">
        <v>87668789.53999999</v>
      </c>
      <c r="E9" s="43">
        <v>108205062.2</v>
      </c>
      <c r="F9" s="43">
        <f>+'[4]REC'!$V$6</f>
        <v>63359886.59</v>
      </c>
      <c r="G9" s="43">
        <f>+'[4]REC'!$AB$6</f>
        <v>92488697.53</v>
      </c>
      <c r="H9" s="43">
        <f>+'[4]REC'!$AH$6</f>
        <v>70442886.68</v>
      </c>
      <c r="I9" s="43"/>
      <c r="J9" s="43"/>
      <c r="K9" s="43"/>
      <c r="L9" s="43"/>
      <c r="M9" s="43"/>
      <c r="N9" s="43">
        <f>+'[3]REC'!$BR$6</f>
        <v>0</v>
      </c>
      <c r="O9" s="170">
        <f>SUM(C9:N9)</f>
        <v>571507619.76</v>
      </c>
      <c r="P9" s="104">
        <f t="shared" si="1"/>
        <v>0.5758364124066255</v>
      </c>
    </row>
    <row r="10" spans="1:16" ht="12.75">
      <c r="A10" s="130" t="s">
        <v>20</v>
      </c>
      <c r="B10" s="78">
        <f>+'[4]REC'!$AA$9</f>
        <v>624312500</v>
      </c>
      <c r="C10" s="13">
        <v>63264884.769999996</v>
      </c>
      <c r="D10" s="13">
        <v>46292387.39</v>
      </c>
      <c r="E10" s="13">
        <v>78549464.72</v>
      </c>
      <c r="F10" s="13">
        <f>+'[4]REC'!$V$9</f>
        <v>54694971.84</v>
      </c>
      <c r="G10" s="44">
        <f>+'[4]REC'!$AB$9</f>
        <v>74542800.48</v>
      </c>
      <c r="H10" s="44">
        <f>+'[4]REC'!$AH$9</f>
        <v>51087711.67</v>
      </c>
      <c r="I10" s="44"/>
      <c r="J10" s="44"/>
      <c r="K10" s="44"/>
      <c r="L10" s="13"/>
      <c r="M10" s="44"/>
      <c r="N10" s="44">
        <f>+'[3]REC'!$BR$9</f>
        <v>0</v>
      </c>
      <c r="O10" s="170">
        <f>SUM(C10:N10)</f>
        <v>368432220.87</v>
      </c>
      <c r="P10" s="105">
        <f t="shared" si="1"/>
        <v>0.5901407081709881</v>
      </c>
    </row>
    <row r="11" spans="1:16" ht="13.5" thickBot="1">
      <c r="A11" s="131" t="s">
        <v>21</v>
      </c>
      <c r="B11" s="79">
        <f>+'[4]REC'!$AA$5-B9-B10</f>
        <v>161598100</v>
      </c>
      <c r="C11" s="46">
        <v>8314650.459999993</v>
      </c>
      <c r="D11" s="46">
        <v>6432051.560000017</v>
      </c>
      <c r="E11" s="46">
        <v>14570871.030000016</v>
      </c>
      <c r="F11" s="46">
        <f>+'[4]REC'!$V$5-F9-F10</f>
        <v>17693976.389999986</v>
      </c>
      <c r="G11" s="47">
        <f>+'[4]REC'!$AB$5-G9-G10</f>
        <v>22531747.450000003</v>
      </c>
      <c r="H11" s="47">
        <f>+'[4]REC'!$AH$5-H9-H10</f>
        <v>14916684.320000008</v>
      </c>
      <c r="I11" s="47"/>
      <c r="J11" s="47"/>
      <c r="K11" s="47"/>
      <c r="L11" s="46"/>
      <c r="M11" s="47"/>
      <c r="N11" s="47">
        <f>+'[3]REC'!$BR$5-N9-N10</f>
        <v>0</v>
      </c>
      <c r="O11" s="170">
        <f>SUM(C11:N11)</f>
        <v>84459981.21000002</v>
      </c>
      <c r="P11" s="106">
        <f t="shared" si="1"/>
        <v>0.5226545436487188</v>
      </c>
    </row>
    <row r="12" spans="1:18" ht="13.5" thickBot="1">
      <c r="A12" s="132" t="s">
        <v>22</v>
      </c>
      <c r="B12" s="76">
        <f aca="true" t="shared" si="4" ref="B12:O12">SUM(B13:B15)</f>
        <v>779158500</v>
      </c>
      <c r="C12" s="41">
        <v>56957593.5</v>
      </c>
      <c r="D12" s="41">
        <v>61379783.510000005</v>
      </c>
      <c r="E12" s="41">
        <f t="shared" si="4"/>
        <v>72079939.01</v>
      </c>
      <c r="F12" s="41">
        <f t="shared" si="4"/>
        <v>72100688.96000001</v>
      </c>
      <c r="G12" s="41">
        <f t="shared" si="4"/>
        <v>62110821.93</v>
      </c>
      <c r="H12" s="41">
        <f t="shared" si="4"/>
        <v>51208371.379999995</v>
      </c>
      <c r="I12" s="41">
        <f t="shared" si="4"/>
        <v>0</v>
      </c>
      <c r="J12" s="41">
        <f t="shared" si="4"/>
        <v>0</v>
      </c>
      <c r="K12" s="41">
        <f t="shared" si="4"/>
        <v>0</v>
      </c>
      <c r="L12" s="41">
        <f t="shared" si="4"/>
        <v>0</v>
      </c>
      <c r="M12" s="41">
        <f t="shared" si="4"/>
        <v>0</v>
      </c>
      <c r="N12" s="41">
        <f t="shared" si="4"/>
        <v>0</v>
      </c>
      <c r="O12" s="41">
        <f t="shared" si="4"/>
        <v>375837198.28999996</v>
      </c>
      <c r="P12" s="103">
        <f t="shared" si="1"/>
        <v>0.48236295733153134</v>
      </c>
      <c r="R12" s="11"/>
    </row>
    <row r="13" spans="1:16" ht="12.75">
      <c r="A13" s="129" t="s">
        <v>23</v>
      </c>
      <c r="B13" s="77">
        <f>+'[4]REC'!$AA$74</f>
        <v>177371700</v>
      </c>
      <c r="C13" s="43">
        <v>10350762.33</v>
      </c>
      <c r="D13" s="43">
        <v>10315905.47</v>
      </c>
      <c r="E13" s="43">
        <v>14782596.61</v>
      </c>
      <c r="F13" s="43">
        <f>+'[4]REC'!$V$74</f>
        <v>14933745.62</v>
      </c>
      <c r="G13" s="43">
        <f>+'[4]REC'!$AB$74</f>
        <v>17118390.89</v>
      </c>
      <c r="H13" s="43">
        <f>+'[4]REC'!$AH$74</f>
        <v>18086559.549999997</v>
      </c>
      <c r="I13" s="43"/>
      <c r="J13" s="43"/>
      <c r="K13" s="43"/>
      <c r="L13" s="43"/>
      <c r="M13" s="43"/>
      <c r="N13" s="43">
        <f>+'[3]REC'!$BR$74</f>
        <v>0</v>
      </c>
      <c r="O13" s="170">
        <f>SUM(C13:N13)</f>
        <v>85587960.46999998</v>
      </c>
      <c r="P13" s="107">
        <f t="shared" si="1"/>
        <v>0.482534476864122</v>
      </c>
    </row>
    <row r="14" spans="1:16" ht="12.75">
      <c r="A14" s="130" t="s">
        <v>24</v>
      </c>
      <c r="B14" s="78">
        <f>+'[4]REC'!$AA$77</f>
        <v>130305500</v>
      </c>
      <c r="C14" s="13">
        <v>9368710</v>
      </c>
      <c r="D14" s="13">
        <v>11550580</v>
      </c>
      <c r="E14" s="13">
        <v>13646300</v>
      </c>
      <c r="F14" s="13">
        <f>+'[4]REC'!$V$77</f>
        <v>11970310</v>
      </c>
      <c r="G14" s="44">
        <f>+'[4]REC'!$AB$77</f>
        <v>13871350</v>
      </c>
      <c r="H14" s="44">
        <f>+'[4]REC'!$AH$77</f>
        <v>12526200</v>
      </c>
      <c r="I14" s="44"/>
      <c r="J14" s="44"/>
      <c r="K14" s="44"/>
      <c r="L14" s="44"/>
      <c r="M14" s="44"/>
      <c r="N14" s="44">
        <f>+'[3]REC'!$BR$77</f>
        <v>0</v>
      </c>
      <c r="O14" s="170">
        <f>SUM(C14:N14)</f>
        <v>72933450</v>
      </c>
      <c r="P14" s="105">
        <f t="shared" si="1"/>
        <v>0.5597112171013503</v>
      </c>
    </row>
    <row r="15" spans="1:18" ht="13.5" thickBot="1">
      <c r="A15" s="131" t="s">
        <v>21</v>
      </c>
      <c r="B15" s="80">
        <f>+'[4]REC'!$AA$52-B13-B14</f>
        <v>471481300</v>
      </c>
      <c r="C15" s="45">
        <v>37238121.17</v>
      </c>
      <c r="D15" s="45">
        <v>39513298.04000001</v>
      </c>
      <c r="E15" s="45">
        <v>43651042.400000006</v>
      </c>
      <c r="F15" s="45">
        <f>+'[4]REC'!$V$52-F13-F14</f>
        <v>45196633.34000001</v>
      </c>
      <c r="G15" s="47">
        <f>+'[4]REC'!$AB$52-G13-G14</f>
        <v>31121081.04</v>
      </c>
      <c r="H15" s="47">
        <f>+'[4]REC'!$AH$52-H13-H14</f>
        <v>20595611.83</v>
      </c>
      <c r="I15" s="47"/>
      <c r="J15" s="47"/>
      <c r="K15" s="47"/>
      <c r="L15" s="47"/>
      <c r="M15" s="47"/>
      <c r="N15" s="47">
        <f>+'[3]REC'!$BR$52-N13-N14</f>
        <v>0</v>
      </c>
      <c r="O15" s="170">
        <f>SUM(C15:N15)</f>
        <v>217315787.82</v>
      </c>
      <c r="P15" s="106">
        <f t="shared" si="1"/>
        <v>0.46092132990216156</v>
      </c>
      <c r="R15" s="11"/>
    </row>
    <row r="16" spans="1:18" ht="13.5" thickBot="1">
      <c r="A16" s="127" t="s">
        <v>25</v>
      </c>
      <c r="B16" s="76">
        <f aca="true" t="shared" si="5" ref="B16:N16">+B17+B41</f>
        <v>3929095731.41</v>
      </c>
      <c r="C16" s="41">
        <v>350691441.78</v>
      </c>
      <c r="D16" s="41">
        <v>238215286.93</v>
      </c>
      <c r="E16" s="41">
        <f>+E17+E41</f>
        <v>325641258.04</v>
      </c>
      <c r="F16" s="41">
        <f t="shared" si="5"/>
        <v>515479932.57000005</v>
      </c>
      <c r="G16" s="41">
        <f t="shared" si="5"/>
        <v>423857413.4</v>
      </c>
      <c r="H16" s="41">
        <f t="shared" si="5"/>
        <v>435208681.62</v>
      </c>
      <c r="I16" s="41">
        <f t="shared" si="5"/>
        <v>0</v>
      </c>
      <c r="J16" s="41">
        <f t="shared" si="5"/>
        <v>0</v>
      </c>
      <c r="K16" s="41">
        <f t="shared" si="5"/>
        <v>0</v>
      </c>
      <c r="L16" s="41">
        <f t="shared" si="5"/>
        <v>0</v>
      </c>
      <c r="M16" s="41">
        <f t="shared" si="5"/>
        <v>0</v>
      </c>
      <c r="N16" s="41">
        <f t="shared" si="5"/>
        <v>0</v>
      </c>
      <c r="O16" s="41">
        <f>+O17+O41</f>
        <v>2289094014.34</v>
      </c>
      <c r="P16" s="103">
        <f t="shared" si="1"/>
        <v>0.5826007231232652</v>
      </c>
      <c r="R16" s="11"/>
    </row>
    <row r="17" spans="1:18" ht="13.5" thickBot="1">
      <c r="A17" s="127" t="s">
        <v>26</v>
      </c>
      <c r="B17" s="76">
        <f>+B18+B21+B23</f>
        <v>2078117648.29</v>
      </c>
      <c r="C17" s="41">
        <v>149107117.35</v>
      </c>
      <c r="D17" s="41">
        <v>107420997.78</v>
      </c>
      <c r="E17" s="41">
        <f>+E18+E21+E23</f>
        <v>123431252.23</v>
      </c>
      <c r="F17" s="41">
        <f>+F18+F21+F23</f>
        <v>164917268.21</v>
      </c>
      <c r="G17" s="41">
        <f>+G18+G21+G23</f>
        <v>88837015.57000001</v>
      </c>
      <c r="H17" s="41">
        <f aca="true" t="shared" si="6" ref="H17:N17">+H18+H21+H23</f>
        <v>28104396.46</v>
      </c>
      <c r="I17" s="41">
        <f t="shared" si="6"/>
        <v>0</v>
      </c>
      <c r="J17" s="41">
        <f t="shared" si="6"/>
        <v>0</v>
      </c>
      <c r="K17" s="41">
        <f t="shared" si="6"/>
        <v>0</v>
      </c>
      <c r="L17" s="41">
        <f t="shared" si="6"/>
        <v>0</v>
      </c>
      <c r="M17" s="41">
        <f t="shared" si="6"/>
        <v>0</v>
      </c>
      <c r="N17" s="41">
        <f t="shared" si="6"/>
        <v>0</v>
      </c>
      <c r="O17" s="41">
        <f>+O18+O21+O23</f>
        <v>661818047.5999999</v>
      </c>
      <c r="P17" s="103">
        <f t="shared" si="1"/>
        <v>0.31846996157536295</v>
      </c>
      <c r="R17" s="11"/>
    </row>
    <row r="18" spans="1:16" ht="13.5" thickBot="1">
      <c r="A18" s="127" t="s">
        <v>27</v>
      </c>
      <c r="B18" s="76">
        <f aca="true" t="shared" si="7" ref="B18:N18">SUM(B19:B20)</f>
        <v>1915522800</v>
      </c>
      <c r="C18" s="41">
        <v>67715748.96</v>
      </c>
      <c r="D18" s="41">
        <v>88169238.34</v>
      </c>
      <c r="E18" s="41">
        <f>SUM(E19:E20)</f>
        <v>107858281.78</v>
      </c>
      <c r="F18" s="41">
        <f t="shared" si="7"/>
        <v>118538518.2</v>
      </c>
      <c r="G18" s="41">
        <f t="shared" si="7"/>
        <v>0</v>
      </c>
      <c r="H18" s="41">
        <f t="shared" si="7"/>
        <v>0</v>
      </c>
      <c r="I18" s="41">
        <f t="shared" si="7"/>
        <v>0</v>
      </c>
      <c r="J18" s="41">
        <f t="shared" si="7"/>
        <v>0</v>
      </c>
      <c r="K18" s="41">
        <f t="shared" si="7"/>
        <v>0</v>
      </c>
      <c r="L18" s="41">
        <f t="shared" si="7"/>
        <v>0</v>
      </c>
      <c r="M18" s="41">
        <f t="shared" si="7"/>
        <v>0</v>
      </c>
      <c r="N18" s="41">
        <f t="shared" si="7"/>
        <v>0</v>
      </c>
      <c r="O18" s="41">
        <f>SUM(O19:O20)</f>
        <v>382281787.28000003</v>
      </c>
      <c r="P18" s="103">
        <f t="shared" si="1"/>
        <v>0.1995704709335749</v>
      </c>
    </row>
    <row r="19" spans="1:16" ht="13.5" thickBot="1">
      <c r="A19" s="129" t="s">
        <v>28</v>
      </c>
      <c r="B19" s="77">
        <f>+'[4]REC'!$AA$92</f>
        <v>1915522800</v>
      </c>
      <c r="C19" s="43">
        <v>67715748.96</v>
      </c>
      <c r="D19" s="43">
        <v>88169238.34</v>
      </c>
      <c r="E19" s="43">
        <v>107858281.78</v>
      </c>
      <c r="F19" s="43">
        <f>+'[4]REC'!$V$92</f>
        <v>118538518.2</v>
      </c>
      <c r="G19" s="44">
        <f>+'[4]REC'!$AB$92</f>
        <v>0</v>
      </c>
      <c r="H19" s="44">
        <f>+'[4]REC'!$AH$93</f>
        <v>0</v>
      </c>
      <c r="I19" s="44"/>
      <c r="J19" s="48"/>
      <c r="K19" s="44"/>
      <c r="L19" s="44"/>
      <c r="M19" s="98"/>
      <c r="N19" s="44">
        <f>+'[3]REC'!$BR$93</f>
        <v>0</v>
      </c>
      <c r="O19" s="170">
        <f>SUM(C19:N19)</f>
        <v>382281787.28000003</v>
      </c>
      <c r="P19" s="107">
        <f t="shared" si="1"/>
        <v>0.1995704709335749</v>
      </c>
    </row>
    <row r="20" spans="1:16" ht="13.5" thickBot="1">
      <c r="A20" s="130" t="s">
        <v>29</v>
      </c>
      <c r="B20" s="78">
        <v>0</v>
      </c>
      <c r="C20" s="13"/>
      <c r="D20" s="13"/>
      <c r="E20" s="43"/>
      <c r="F20" s="43"/>
      <c r="G20" s="44"/>
      <c r="H20" s="44"/>
      <c r="I20" s="44"/>
      <c r="J20" s="47"/>
      <c r="K20" s="44"/>
      <c r="L20" s="44"/>
      <c r="M20" s="44"/>
      <c r="N20" s="47"/>
      <c r="O20" s="170">
        <f>SUM(C20:N20)</f>
        <v>0</v>
      </c>
      <c r="P20" s="107" t="s">
        <v>30</v>
      </c>
    </row>
    <row r="21" spans="1:18" ht="13.5" thickBot="1">
      <c r="A21" s="133" t="s">
        <v>31</v>
      </c>
      <c r="B21" s="76">
        <f>+B22</f>
        <v>0</v>
      </c>
      <c r="C21" s="41">
        <v>0</v>
      </c>
      <c r="D21" s="41">
        <v>0</v>
      </c>
      <c r="E21" s="41">
        <v>0</v>
      </c>
      <c r="F21" s="41">
        <f aca="true" t="shared" si="8" ref="F21:N21">+F22</f>
        <v>0</v>
      </c>
      <c r="G21" s="41">
        <f t="shared" si="8"/>
        <v>0</v>
      </c>
      <c r="H21" s="41">
        <f t="shared" si="8"/>
        <v>0</v>
      </c>
      <c r="I21" s="41">
        <f t="shared" si="8"/>
        <v>0</v>
      </c>
      <c r="J21" s="41">
        <f t="shared" si="8"/>
        <v>0</v>
      </c>
      <c r="K21" s="41">
        <f t="shared" si="8"/>
        <v>0</v>
      </c>
      <c r="L21" s="41">
        <f t="shared" si="8"/>
        <v>0</v>
      </c>
      <c r="M21" s="41">
        <f t="shared" si="8"/>
        <v>0</v>
      </c>
      <c r="N21" s="41">
        <f t="shared" si="8"/>
        <v>0</v>
      </c>
      <c r="O21" s="71">
        <f>+O22</f>
        <v>0</v>
      </c>
      <c r="P21" s="103"/>
      <c r="R21" s="12"/>
    </row>
    <row r="22" spans="1:16" ht="13.5" thickBot="1">
      <c r="A22" s="134" t="s">
        <v>32</v>
      </c>
      <c r="B22" s="81">
        <f>+'[2]REC'!$C$98</f>
        <v>0</v>
      </c>
      <c r="C22" s="44">
        <v>0</v>
      </c>
      <c r="D22" s="44">
        <v>0</v>
      </c>
      <c r="E22" s="47">
        <v>0</v>
      </c>
      <c r="F22" s="47">
        <f>+'[2]REC'!$P$98</f>
        <v>0</v>
      </c>
      <c r="G22" s="47">
        <f>+'[2]REC'!$T$98</f>
        <v>0</v>
      </c>
      <c r="H22" s="47">
        <v>0</v>
      </c>
      <c r="I22" s="47">
        <v>0</v>
      </c>
      <c r="J22" s="47"/>
      <c r="K22" s="47"/>
      <c r="L22" s="47"/>
      <c r="M22" s="47"/>
      <c r="N22" s="47"/>
      <c r="O22" s="170">
        <f>SUM(C22:N22)</f>
        <v>0</v>
      </c>
      <c r="P22" s="108"/>
    </row>
    <row r="23" spans="1:18" ht="13.5" thickBot="1">
      <c r="A23" s="128" t="s">
        <v>33</v>
      </c>
      <c r="B23" s="76">
        <f>SUM(B24:B40)</f>
        <v>162594848.29000002</v>
      </c>
      <c r="C23" s="41">
        <v>81391368.39</v>
      </c>
      <c r="D23" s="41">
        <v>19251759.44</v>
      </c>
      <c r="E23" s="41">
        <f aca="true" t="shared" si="9" ref="E23:O23">SUM(E24:E40)</f>
        <v>15572970.45</v>
      </c>
      <c r="F23" s="41">
        <f t="shared" si="9"/>
        <v>46378750.010000005</v>
      </c>
      <c r="G23" s="41">
        <f t="shared" si="9"/>
        <v>88837015.57000001</v>
      </c>
      <c r="H23" s="41">
        <f t="shared" si="9"/>
        <v>28104396.46</v>
      </c>
      <c r="I23" s="41">
        <f t="shared" si="9"/>
        <v>0</v>
      </c>
      <c r="J23" s="41">
        <f t="shared" si="9"/>
        <v>0</v>
      </c>
      <c r="K23" s="71">
        <f t="shared" si="9"/>
        <v>0</v>
      </c>
      <c r="L23" s="73">
        <f t="shared" si="9"/>
        <v>0</v>
      </c>
      <c r="M23" s="72">
        <f t="shared" si="9"/>
        <v>0</v>
      </c>
      <c r="N23" s="41">
        <f t="shared" si="9"/>
        <v>0</v>
      </c>
      <c r="O23" s="41">
        <f t="shared" si="9"/>
        <v>279536260.31999993</v>
      </c>
      <c r="P23" s="103">
        <f>+O23/B23</f>
        <v>1.7192196632295889</v>
      </c>
      <c r="R23" s="11"/>
    </row>
    <row r="24" spans="1:16" ht="12.75">
      <c r="A24" s="129" t="s">
        <v>34</v>
      </c>
      <c r="B24" s="77">
        <f>+'[4]REC'!$AA$97</f>
        <v>1343086.3</v>
      </c>
      <c r="C24" s="43"/>
      <c r="D24" s="43"/>
      <c r="E24" s="44">
        <v>773071</v>
      </c>
      <c r="F24" s="44">
        <f>+'[4]REC'!V97</f>
        <v>570015.3</v>
      </c>
      <c r="G24" s="44">
        <f>+'[4]REC'!AB97</f>
        <v>0</v>
      </c>
      <c r="H24" s="44">
        <f>+'[4]REC'!$AH$97</f>
        <v>0</v>
      </c>
      <c r="I24" s="44"/>
      <c r="J24" s="44"/>
      <c r="K24" s="44"/>
      <c r="L24" s="44"/>
      <c r="M24" s="98"/>
      <c r="N24" s="98"/>
      <c r="O24" s="170">
        <f aca="true" t="shared" si="10" ref="O24:O40">SUM(C24:N24)</f>
        <v>1343086.3</v>
      </c>
      <c r="P24" s="107" t="s">
        <v>30</v>
      </c>
    </row>
    <row r="25" spans="1:16" ht="12.75">
      <c r="A25" s="130" t="s">
        <v>35</v>
      </c>
      <c r="C25" s="13"/>
      <c r="D25" s="13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170">
        <f t="shared" si="10"/>
        <v>0</v>
      </c>
      <c r="P25" s="105"/>
    </row>
    <row r="26" spans="1:16" ht="12.75">
      <c r="A26" s="130" t="s">
        <v>36</v>
      </c>
      <c r="B26" s="78">
        <f>+'[4]REC'!$AA$103</f>
        <v>199800</v>
      </c>
      <c r="C26" s="13">
        <v>199800</v>
      </c>
      <c r="D26" s="13"/>
      <c r="E26" s="44"/>
      <c r="F26" s="44"/>
      <c r="G26" s="44">
        <f>+'[4]REC'!AB103</f>
        <v>687400</v>
      </c>
      <c r="H26" s="44">
        <f>+'[4]REC'!$AH$103</f>
        <v>0</v>
      </c>
      <c r="I26" s="44"/>
      <c r="J26" s="44"/>
      <c r="K26" s="44"/>
      <c r="L26" s="44"/>
      <c r="M26" s="44"/>
      <c r="N26" s="44"/>
      <c r="O26" s="170">
        <f t="shared" si="10"/>
        <v>887200</v>
      </c>
      <c r="P26" s="105"/>
    </row>
    <row r="27" spans="1:18" ht="12.75">
      <c r="A27" s="130" t="s">
        <v>37</v>
      </c>
      <c r="B27" s="78"/>
      <c r="C27" s="13"/>
      <c r="D27" s="13"/>
      <c r="E27" s="13"/>
      <c r="F27" s="44"/>
      <c r="G27" s="44"/>
      <c r="H27" s="44"/>
      <c r="I27" s="44"/>
      <c r="J27" s="44"/>
      <c r="K27" s="44"/>
      <c r="L27" s="44"/>
      <c r="M27" s="44"/>
      <c r="N27" s="44"/>
      <c r="O27" s="170">
        <f t="shared" si="10"/>
        <v>0</v>
      </c>
      <c r="P27" s="105"/>
      <c r="R27"/>
    </row>
    <row r="28" spans="1:18" ht="12.75">
      <c r="A28" s="130" t="s">
        <v>38</v>
      </c>
      <c r="B28" s="78"/>
      <c r="C28" s="13"/>
      <c r="D28" s="1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170">
        <f t="shared" si="10"/>
        <v>0</v>
      </c>
      <c r="P28" s="105"/>
      <c r="R28"/>
    </row>
    <row r="29" spans="1:16" ht="12.75">
      <c r="A29" s="135" t="s">
        <v>39</v>
      </c>
      <c r="B29" s="78"/>
      <c r="C29" s="13"/>
      <c r="D29" s="13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170">
        <f t="shared" si="10"/>
        <v>0</v>
      </c>
      <c r="P29" s="105" t="s">
        <v>30</v>
      </c>
    </row>
    <row r="30" spans="1:16" ht="12.75">
      <c r="A30" s="136" t="s">
        <v>40</v>
      </c>
      <c r="B30" s="78"/>
      <c r="C30" s="13"/>
      <c r="D30" s="13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170">
        <f t="shared" si="10"/>
        <v>0</v>
      </c>
      <c r="P30" s="105"/>
    </row>
    <row r="31" spans="1:16" ht="12.75">
      <c r="A31" s="136" t="s">
        <v>41</v>
      </c>
      <c r="B31" s="78"/>
      <c r="C31" s="13"/>
      <c r="D31" s="13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170">
        <f t="shared" si="10"/>
        <v>0</v>
      </c>
      <c r="P31" s="105" t="s">
        <v>30</v>
      </c>
    </row>
    <row r="32" spans="1:16" ht="12.75">
      <c r="A32" s="137" t="s">
        <v>42</v>
      </c>
      <c r="B32" s="78"/>
      <c r="C32" s="13"/>
      <c r="D32" s="1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170">
        <f t="shared" si="10"/>
        <v>0</v>
      </c>
      <c r="P32" s="106"/>
    </row>
    <row r="33" spans="1:16" ht="12.75">
      <c r="A33" s="130" t="s">
        <v>87</v>
      </c>
      <c r="B33" s="78"/>
      <c r="C33" s="13"/>
      <c r="D33" s="13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170">
        <f t="shared" si="10"/>
        <v>0</v>
      </c>
      <c r="P33" s="106"/>
    </row>
    <row r="34" spans="1:16" ht="12.75">
      <c r="A34" s="138" t="s">
        <v>90</v>
      </c>
      <c r="B34" s="82"/>
      <c r="C34" s="97"/>
      <c r="D34" s="13"/>
      <c r="E34" s="44"/>
      <c r="F34" s="44"/>
      <c r="G34" s="44"/>
      <c r="H34" s="44"/>
      <c r="I34" s="44"/>
      <c r="J34" s="44"/>
      <c r="K34" s="44"/>
      <c r="L34" s="44"/>
      <c r="M34" s="44"/>
      <c r="N34" s="44">
        <f>+'[3]REC'!BR107</f>
        <v>0</v>
      </c>
      <c r="O34" s="170">
        <f t="shared" si="10"/>
        <v>0</v>
      </c>
      <c r="P34" s="106"/>
    </row>
    <row r="35" spans="1:16" ht="12.75">
      <c r="A35" s="139" t="s">
        <v>91</v>
      </c>
      <c r="B35" s="82"/>
      <c r="C35" s="100"/>
      <c r="D35" s="13"/>
      <c r="E35" s="44"/>
      <c r="F35" s="44"/>
      <c r="G35" s="44"/>
      <c r="H35" s="44"/>
      <c r="I35" s="44"/>
      <c r="J35" s="44"/>
      <c r="K35" s="44"/>
      <c r="L35" s="44"/>
      <c r="M35" s="44"/>
      <c r="N35" s="44">
        <f>+'[3]REC'!BR108</f>
        <v>0</v>
      </c>
      <c r="O35" s="170">
        <f t="shared" si="10"/>
        <v>0</v>
      </c>
      <c r="P35" s="106"/>
    </row>
    <row r="36" spans="1:16" ht="12.75">
      <c r="A36" s="139" t="s">
        <v>92</v>
      </c>
      <c r="B36" s="82">
        <v>47271386.72</v>
      </c>
      <c r="C36" s="100">
        <v>23529718.47</v>
      </c>
      <c r="D36" s="13">
        <v>6110469.7</v>
      </c>
      <c r="E36" s="44"/>
      <c r="F36" s="44">
        <f>+'[4]REC'!V108</f>
        <v>17631198.55</v>
      </c>
      <c r="G36" s="44">
        <f>+'[4]REC'!AB108</f>
        <v>7909732.27</v>
      </c>
      <c r="H36" s="44">
        <f>+'[4]REC'!AH108</f>
        <v>13804855.46</v>
      </c>
      <c r="I36" s="44"/>
      <c r="J36" s="44"/>
      <c r="K36" s="44"/>
      <c r="L36" s="44"/>
      <c r="M36" s="44"/>
      <c r="N36" s="44">
        <f>+'[3]REC'!BR109</f>
        <v>0</v>
      </c>
      <c r="O36" s="170">
        <f t="shared" si="10"/>
        <v>68985974.44999999</v>
      </c>
      <c r="P36" s="106"/>
    </row>
    <row r="37" spans="1:16" ht="12.75">
      <c r="A37" s="139" t="s">
        <v>93</v>
      </c>
      <c r="B37" s="82">
        <v>23162156.82</v>
      </c>
      <c r="C37" s="100">
        <v>11313284.77</v>
      </c>
      <c r="D37" s="13">
        <v>2599313.87</v>
      </c>
      <c r="E37" s="44"/>
      <c r="F37" s="44">
        <f>+'[4]REC'!V109</f>
        <v>9249558.18</v>
      </c>
      <c r="G37" s="44">
        <f>+'[4]REC'!AB109</f>
        <v>34669134.93</v>
      </c>
      <c r="H37" s="44">
        <f>+'[4]REC'!AH109</f>
        <v>5228317.25</v>
      </c>
      <c r="I37" s="44"/>
      <c r="J37" s="44"/>
      <c r="K37" s="44"/>
      <c r="L37" s="44"/>
      <c r="M37" s="44"/>
      <c r="N37" s="44">
        <f>+'[3]REC'!BR110</f>
        <v>0</v>
      </c>
      <c r="O37" s="170">
        <f t="shared" si="10"/>
        <v>63059609</v>
      </c>
      <c r="P37" s="106"/>
    </row>
    <row r="38" spans="1:16" ht="12.75">
      <c r="A38" s="139" t="s">
        <v>94</v>
      </c>
      <c r="B38" s="82">
        <v>11664402.69</v>
      </c>
      <c r="C38" s="100">
        <v>5040672.09</v>
      </c>
      <c r="D38" s="13">
        <v>1159357.92</v>
      </c>
      <c r="E38" s="44"/>
      <c r="F38" s="44">
        <f>+'[4]REC'!V110</f>
        <v>5464372.68</v>
      </c>
      <c r="G38" s="44">
        <f>+'[4]REC'!AB110</f>
        <v>23121250.56</v>
      </c>
      <c r="H38" s="44">
        <f>+'[4]REC'!AH110</f>
        <v>2906834.54</v>
      </c>
      <c r="I38" s="44"/>
      <c r="J38" s="44"/>
      <c r="K38" s="44"/>
      <c r="L38" s="44"/>
      <c r="M38" s="44"/>
      <c r="N38" s="44">
        <f>+'[3]REC'!BR111</f>
        <v>0</v>
      </c>
      <c r="O38" s="170">
        <f t="shared" si="10"/>
        <v>37692487.79</v>
      </c>
      <c r="P38" s="106"/>
    </row>
    <row r="39" spans="1:16" ht="12.75">
      <c r="A39" s="130" t="s">
        <v>95</v>
      </c>
      <c r="B39" s="82">
        <v>23221700.06</v>
      </c>
      <c r="C39" s="100">
        <v>12069016.95</v>
      </c>
      <c r="D39" s="13">
        <v>2837962.83</v>
      </c>
      <c r="E39" s="44"/>
      <c r="F39" s="44">
        <f>+'[4]REC'!V111</f>
        <v>8314720.28</v>
      </c>
      <c r="G39" s="44">
        <f>+'[4]REC'!AB111</f>
        <v>8264338.7</v>
      </c>
      <c r="H39" s="44">
        <f>+'[4]REC'!AH111</f>
        <v>1055627.63</v>
      </c>
      <c r="I39" s="44"/>
      <c r="J39" s="44"/>
      <c r="K39" s="44"/>
      <c r="L39" s="44"/>
      <c r="M39" s="44"/>
      <c r="N39" s="44">
        <f>+'[3]REC'!BR112</f>
        <v>0</v>
      </c>
      <c r="O39" s="170">
        <f t="shared" si="10"/>
        <v>32541666.389999997</v>
      </c>
      <c r="P39" s="106"/>
    </row>
    <row r="40" spans="1:16" ht="13.5" thickBot="1">
      <c r="A40" s="137" t="s">
        <v>96</v>
      </c>
      <c r="B40" s="83">
        <v>55732315.7</v>
      </c>
      <c r="C40" s="100">
        <v>29238876.11</v>
      </c>
      <c r="D40" s="13">
        <v>6544655.12</v>
      </c>
      <c r="E40" s="44">
        <v>14799899.45</v>
      </c>
      <c r="F40" s="44">
        <f>+'[4]REC'!V112</f>
        <v>5148885.02</v>
      </c>
      <c r="G40" s="44">
        <f>+'[4]REC'!AB112</f>
        <v>14185159.11</v>
      </c>
      <c r="H40" s="44">
        <f>+'[4]REC'!AH112</f>
        <v>5108761.58</v>
      </c>
      <c r="I40" s="44"/>
      <c r="J40" s="44"/>
      <c r="K40" s="44"/>
      <c r="L40" s="44"/>
      <c r="M40" s="44"/>
      <c r="N40" s="44">
        <f>+'[3]REC'!BR113</f>
        <v>0</v>
      </c>
      <c r="O40" s="170">
        <f t="shared" si="10"/>
        <v>75026236.38999999</v>
      </c>
      <c r="P40" s="105"/>
    </row>
    <row r="41" spans="1:18" ht="13.5" thickBot="1">
      <c r="A41" s="127" t="s">
        <v>43</v>
      </c>
      <c r="B41" s="76">
        <f aca="true" t="shared" si="11" ref="B41:N41">+B42+B55</f>
        <v>1850978083.12</v>
      </c>
      <c r="C41" s="41">
        <v>201584324.42999998</v>
      </c>
      <c r="D41" s="41">
        <v>130794289.15</v>
      </c>
      <c r="E41" s="41">
        <f>+E42+E55</f>
        <v>202210005.81</v>
      </c>
      <c r="F41" s="41">
        <f t="shared" si="11"/>
        <v>350562664.36</v>
      </c>
      <c r="G41" s="41">
        <f t="shared" si="11"/>
        <v>335020397.83</v>
      </c>
      <c r="H41" s="41">
        <f t="shared" si="11"/>
        <v>407104285.16</v>
      </c>
      <c r="I41" s="41">
        <f t="shared" si="11"/>
        <v>0</v>
      </c>
      <c r="J41" s="41">
        <f t="shared" si="11"/>
        <v>0</v>
      </c>
      <c r="K41" s="41">
        <f t="shared" si="11"/>
        <v>0</v>
      </c>
      <c r="L41" s="41">
        <f t="shared" si="11"/>
        <v>0</v>
      </c>
      <c r="M41" s="41">
        <f t="shared" si="11"/>
        <v>0</v>
      </c>
      <c r="N41" s="41">
        <f t="shared" si="11"/>
        <v>0</v>
      </c>
      <c r="O41" s="41">
        <f>+O42+O55</f>
        <v>1627275966.74</v>
      </c>
      <c r="P41" s="103">
        <f aca="true" t="shared" si="12" ref="P41:P46">+O41/B41</f>
        <v>0.8791438329713075</v>
      </c>
      <c r="R41" s="11"/>
    </row>
    <row r="42" spans="1:18" ht="13.5" thickBot="1">
      <c r="A42" s="127" t="s">
        <v>44</v>
      </c>
      <c r="B42" s="76">
        <f aca="true" t="shared" si="13" ref="B42:N42">SUM(B43:B54)</f>
        <v>1762827100</v>
      </c>
      <c r="C42" s="41">
        <v>195781281.17</v>
      </c>
      <c r="D42" s="41">
        <v>124262119.09</v>
      </c>
      <c r="E42" s="41">
        <f>SUM(E43:E54)</f>
        <v>197205572.38</v>
      </c>
      <c r="F42" s="41">
        <f t="shared" si="13"/>
        <v>325228500.51</v>
      </c>
      <c r="G42" s="41">
        <f t="shared" si="13"/>
        <v>326462437</v>
      </c>
      <c r="H42" s="41">
        <f t="shared" si="13"/>
        <v>367932668</v>
      </c>
      <c r="I42" s="41">
        <f t="shared" si="13"/>
        <v>0</v>
      </c>
      <c r="J42" s="41">
        <f t="shared" si="13"/>
        <v>0</v>
      </c>
      <c r="K42" s="41">
        <f t="shared" si="13"/>
        <v>0</v>
      </c>
      <c r="L42" s="41">
        <f t="shared" si="13"/>
        <v>0</v>
      </c>
      <c r="M42" s="41">
        <f t="shared" si="13"/>
        <v>0</v>
      </c>
      <c r="N42" s="41">
        <f t="shared" si="13"/>
        <v>0</v>
      </c>
      <c r="O42" s="41">
        <f>SUM(O43:O54)</f>
        <v>1536872578.15</v>
      </c>
      <c r="P42" s="103">
        <f t="shared" si="12"/>
        <v>0.8718226411143782</v>
      </c>
      <c r="R42" s="11"/>
    </row>
    <row r="43" spans="1:16" ht="12.75">
      <c r="A43" s="140" t="s">
        <v>45</v>
      </c>
      <c r="B43" s="78">
        <v>769740300</v>
      </c>
      <c r="C43" s="49">
        <v>35261359.41</v>
      </c>
      <c r="D43" s="50">
        <v>55966853.49</v>
      </c>
      <c r="E43" s="50">
        <v>70074719.88</v>
      </c>
      <c r="F43" s="50">
        <f>+'[4]REC'!V115</f>
        <v>94892973.73</v>
      </c>
      <c r="G43" s="50">
        <f>+'[4]REC'!AB115</f>
        <v>0</v>
      </c>
      <c r="H43" s="50">
        <f>+'[4]REC'!AH115</f>
        <v>0</v>
      </c>
      <c r="I43" s="50"/>
      <c r="J43" s="48"/>
      <c r="K43" s="50"/>
      <c r="L43" s="50"/>
      <c r="M43" s="97"/>
      <c r="N43" s="50">
        <f>+'[3]REC'!BR115</f>
        <v>0</v>
      </c>
      <c r="O43" s="170">
        <f aca="true" t="shared" si="14" ref="O43:O54">SUM(C43:N43)</f>
        <v>256195906.51</v>
      </c>
      <c r="P43" s="107">
        <f t="shared" si="12"/>
        <v>0.3328342124090424</v>
      </c>
    </row>
    <row r="44" spans="1:16" ht="12.75">
      <c r="A44" s="141" t="s">
        <v>46</v>
      </c>
      <c r="B44" s="78">
        <v>49549500</v>
      </c>
      <c r="C44" s="51">
        <v>435945.32</v>
      </c>
      <c r="D44" s="50">
        <v>1341961.26</v>
      </c>
      <c r="E44" s="50">
        <v>4967576.66</v>
      </c>
      <c r="F44" s="50">
        <f>+'[4]REC'!V116</f>
        <v>10222873.51</v>
      </c>
      <c r="G44" s="50">
        <f>+'[4]REC'!AB116</f>
        <v>0</v>
      </c>
      <c r="H44" s="50">
        <f>+'[4]REC'!AH116</f>
        <v>0</v>
      </c>
      <c r="I44" s="50"/>
      <c r="J44" s="48"/>
      <c r="K44" s="50"/>
      <c r="L44" s="50"/>
      <c r="M44" s="97"/>
      <c r="N44" s="50">
        <f>+'[3]REC'!BR116</f>
        <v>0</v>
      </c>
      <c r="O44" s="170">
        <f t="shared" si="14"/>
        <v>16968356.75</v>
      </c>
      <c r="P44" s="105">
        <f t="shared" si="12"/>
        <v>0.3424526332253605</v>
      </c>
    </row>
    <row r="45" spans="1:16" ht="12.75">
      <c r="A45" s="141" t="s">
        <v>47</v>
      </c>
      <c r="B45" s="78">
        <v>819523000</v>
      </c>
      <c r="C45" s="51">
        <v>9858311.89</v>
      </c>
      <c r="D45" s="50">
        <v>50828442.84</v>
      </c>
      <c r="E45" s="50">
        <v>111596123.54</v>
      </c>
      <c r="F45" s="50">
        <f>+'[4]REC'!V117</f>
        <v>112999947.14</v>
      </c>
      <c r="G45" s="50">
        <f>+'[4]REC'!AB117</f>
        <v>0</v>
      </c>
      <c r="H45" s="50">
        <f>+'[4]REC'!AH117</f>
        <v>0</v>
      </c>
      <c r="I45" s="50"/>
      <c r="J45" s="48"/>
      <c r="K45" s="50"/>
      <c r="L45" s="50"/>
      <c r="M45" s="97"/>
      <c r="N45" s="50">
        <f>+'[3]REC'!BR117</f>
        <v>0</v>
      </c>
      <c r="O45" s="170">
        <f t="shared" si="14"/>
        <v>285282825.41</v>
      </c>
      <c r="P45" s="105">
        <f t="shared" si="12"/>
        <v>0.34810838183919185</v>
      </c>
    </row>
    <row r="46" spans="1:18" ht="12.75">
      <c r="A46" s="141" t="s">
        <v>48</v>
      </c>
      <c r="B46" s="78">
        <v>104974800</v>
      </c>
      <c r="C46" s="51">
        <v>3172089.42</v>
      </c>
      <c r="D46" s="50">
        <v>6714168.91</v>
      </c>
      <c r="E46" s="50">
        <v>9525527.3</v>
      </c>
      <c r="F46" s="50">
        <f>+'[4]REC'!V118</f>
        <v>12173041.42</v>
      </c>
      <c r="G46" s="50">
        <f>+'[4]REC'!AB118</f>
        <v>0</v>
      </c>
      <c r="H46" s="50">
        <f>+'[4]REC'!AH118</f>
        <v>0</v>
      </c>
      <c r="I46" s="50"/>
      <c r="J46" s="48"/>
      <c r="K46" s="50"/>
      <c r="L46" s="50"/>
      <c r="M46" s="97"/>
      <c r="N46" s="50">
        <f>+'[3]REC'!BR118</f>
        <v>0</v>
      </c>
      <c r="O46" s="170">
        <f t="shared" si="14"/>
        <v>31584827.050000004</v>
      </c>
      <c r="P46" s="105">
        <f t="shared" si="12"/>
        <v>0.3008800878877598</v>
      </c>
      <c r="R46" s="11"/>
    </row>
    <row r="47" spans="1:18" ht="12.75">
      <c r="A47" s="141" t="s">
        <v>49</v>
      </c>
      <c r="B47" s="78"/>
      <c r="C47" s="51">
        <v>0</v>
      </c>
      <c r="D47" s="50">
        <v>0</v>
      </c>
      <c r="E47" s="50">
        <v>0</v>
      </c>
      <c r="F47" s="50">
        <f>+'[4]REC'!V119</f>
        <v>0</v>
      </c>
      <c r="G47" s="50">
        <f>+'[4]REC'!AB119</f>
        <v>0</v>
      </c>
      <c r="H47" s="50">
        <f>+'[4]REC'!AH119</f>
        <v>0</v>
      </c>
      <c r="I47" s="50"/>
      <c r="J47" s="48"/>
      <c r="K47" s="50"/>
      <c r="L47" s="50"/>
      <c r="M47" s="97"/>
      <c r="N47" s="50">
        <f>+'[3]REC'!BR119</f>
        <v>0</v>
      </c>
      <c r="O47" s="170">
        <f t="shared" si="14"/>
        <v>0</v>
      </c>
      <c r="P47" s="105" t="s">
        <v>30</v>
      </c>
      <c r="R47" s="11"/>
    </row>
    <row r="48" spans="1:18" ht="12.75">
      <c r="A48" s="141" t="s">
        <v>50</v>
      </c>
      <c r="B48" s="78"/>
      <c r="C48" s="51">
        <v>147053575.13</v>
      </c>
      <c r="D48" s="50">
        <v>8369067.59</v>
      </c>
      <c r="E48" s="50">
        <v>0</v>
      </c>
      <c r="F48" s="50">
        <f>+'[4]REC'!V120</f>
        <v>53292438.41</v>
      </c>
      <c r="G48" s="50">
        <f>+'[4]REC'!AB120</f>
        <v>0</v>
      </c>
      <c r="H48" s="50">
        <f>+'[4]REC'!AH120</f>
        <v>0</v>
      </c>
      <c r="I48" s="50"/>
      <c r="J48" s="48"/>
      <c r="K48" s="50"/>
      <c r="L48" s="50"/>
      <c r="M48" s="97"/>
      <c r="N48" s="50">
        <f>+'[3]REC'!BR120</f>
        <v>0</v>
      </c>
      <c r="O48" s="170">
        <f t="shared" si="14"/>
        <v>208715081.13</v>
      </c>
      <c r="P48" s="105"/>
      <c r="R48" s="11"/>
    </row>
    <row r="49" spans="1:16" ht="12.75">
      <c r="A49" s="141" t="s">
        <v>51</v>
      </c>
      <c r="B49" s="78"/>
      <c r="C49" s="51">
        <v>0</v>
      </c>
      <c r="D49" s="50">
        <v>0</v>
      </c>
      <c r="E49" s="50">
        <v>0</v>
      </c>
      <c r="F49" s="50">
        <f>+'[4]REC'!V121</f>
        <v>0</v>
      </c>
      <c r="G49" s="50">
        <f>+'[4]REC'!AB121</f>
        <v>0</v>
      </c>
      <c r="H49" s="50">
        <f>+'[4]REC'!AH121</f>
        <v>0</v>
      </c>
      <c r="I49" s="50"/>
      <c r="J49" s="48"/>
      <c r="K49" s="50"/>
      <c r="L49" s="50"/>
      <c r="M49" s="97"/>
      <c r="N49" s="50">
        <f>+'[3]REC'!BR121</f>
        <v>0</v>
      </c>
      <c r="O49" s="170">
        <f t="shared" si="14"/>
        <v>0</v>
      </c>
      <c r="P49" s="105" t="s">
        <v>30</v>
      </c>
    </row>
    <row r="50" spans="1:16" ht="12.75">
      <c r="A50" s="141" t="s">
        <v>52</v>
      </c>
      <c r="B50" s="78">
        <v>6540000</v>
      </c>
      <c r="C50" s="51">
        <v>0</v>
      </c>
      <c r="D50" s="50">
        <v>0</v>
      </c>
      <c r="E50" s="50">
        <v>0</v>
      </c>
      <c r="F50" s="50">
        <f>+'[4]REC'!V122</f>
        <v>4461943.85</v>
      </c>
      <c r="G50" s="50">
        <f>+'[4]REC'!AB122</f>
        <v>0</v>
      </c>
      <c r="H50" s="50">
        <f>+'[4]REC'!AH122</f>
        <v>0</v>
      </c>
      <c r="I50" s="50"/>
      <c r="J50" s="48"/>
      <c r="K50" s="50"/>
      <c r="L50" s="50"/>
      <c r="M50" s="97"/>
      <c r="N50" s="50">
        <f>+'[3]REC'!BR122</f>
        <v>0</v>
      </c>
      <c r="O50" s="170">
        <f t="shared" si="14"/>
        <v>4461943.85</v>
      </c>
      <c r="P50" s="105">
        <f>+O50/B50</f>
        <v>0.6822544113149847</v>
      </c>
    </row>
    <row r="51" spans="1:16" ht="13.5" customHeight="1">
      <c r="A51" s="141" t="s">
        <v>53</v>
      </c>
      <c r="B51" s="78">
        <v>12499500</v>
      </c>
      <c r="C51" s="51">
        <v>0</v>
      </c>
      <c r="D51" s="50">
        <v>1041625</v>
      </c>
      <c r="E51" s="50">
        <v>1041625</v>
      </c>
      <c r="F51" s="50">
        <f>+'[4]REC'!V123</f>
        <v>1041625</v>
      </c>
      <c r="G51" s="50">
        <f>+'[4]REC'!AB123</f>
        <v>1041625</v>
      </c>
      <c r="H51" s="50">
        <f>+'[4]REC'!AH123</f>
        <v>1041625</v>
      </c>
      <c r="I51" s="50"/>
      <c r="J51" s="48"/>
      <c r="K51" s="50"/>
      <c r="L51" s="50"/>
      <c r="M51" s="97"/>
      <c r="N51" s="50">
        <f>+'[3]REC'!BR123</f>
        <v>0</v>
      </c>
      <c r="O51" s="170">
        <f t="shared" si="14"/>
        <v>5208125</v>
      </c>
      <c r="P51" s="105">
        <f>+O51/B51</f>
        <v>0.4166666666666667</v>
      </c>
    </row>
    <row r="52" spans="1:17" s="14" customFormat="1" ht="12.75">
      <c r="A52" s="141" t="s">
        <v>54</v>
      </c>
      <c r="B52" s="78">
        <v>0</v>
      </c>
      <c r="C52" s="51">
        <v>0</v>
      </c>
      <c r="D52" s="50">
        <v>0</v>
      </c>
      <c r="E52" s="50">
        <v>0</v>
      </c>
      <c r="F52" s="50">
        <f>+'[4]REC'!V124</f>
        <v>0</v>
      </c>
      <c r="G52" s="50">
        <f>+'[4]REC'!AB124</f>
        <v>274819692</v>
      </c>
      <c r="H52" s="50">
        <f>+'[4]REC'!AH124</f>
        <v>328410493</v>
      </c>
      <c r="I52" s="50"/>
      <c r="J52" s="48"/>
      <c r="K52" s="50"/>
      <c r="L52" s="50"/>
      <c r="M52" s="97"/>
      <c r="N52" s="50">
        <f>+'[3]REC'!BR124</f>
        <v>0</v>
      </c>
      <c r="O52" s="170">
        <f t="shared" si="14"/>
        <v>603230185</v>
      </c>
      <c r="P52" s="105" t="s">
        <v>30</v>
      </c>
      <c r="Q52" s="74"/>
    </row>
    <row r="53" spans="1:16" ht="12.75">
      <c r="A53" s="141" t="s">
        <v>101</v>
      </c>
      <c r="B53" s="78">
        <v>0</v>
      </c>
      <c r="C53" s="51">
        <v>0</v>
      </c>
      <c r="D53" s="50">
        <v>0</v>
      </c>
      <c r="E53" s="50">
        <v>0</v>
      </c>
      <c r="F53" s="50">
        <f>+'[4]REC'!V125</f>
        <v>36143657.45</v>
      </c>
      <c r="G53" s="50">
        <f>+'[4]REC'!AB125</f>
        <v>50601120</v>
      </c>
      <c r="H53" s="50">
        <f>+'[4]REC'!AH125</f>
        <v>38480550</v>
      </c>
      <c r="I53" s="50"/>
      <c r="J53" s="48"/>
      <c r="K53" s="50"/>
      <c r="L53" s="50"/>
      <c r="M53" s="97"/>
      <c r="N53" s="50">
        <f>+'[3]REC'!BR125</f>
        <v>0</v>
      </c>
      <c r="O53" s="170">
        <f t="shared" si="14"/>
        <v>125225327.45</v>
      </c>
      <c r="P53" s="105" t="s">
        <v>30</v>
      </c>
    </row>
    <row r="54" spans="1:16" ht="13.5" thickBot="1">
      <c r="A54" s="142" t="s">
        <v>55</v>
      </c>
      <c r="B54" s="78">
        <v>0</v>
      </c>
      <c r="C54" s="62">
        <v>0</v>
      </c>
      <c r="D54" s="50">
        <v>0</v>
      </c>
      <c r="E54" s="50"/>
      <c r="F54" s="50">
        <f>+'[4]REC'!V126</f>
        <v>0</v>
      </c>
      <c r="G54" s="50"/>
      <c r="H54" s="50"/>
      <c r="I54" s="50"/>
      <c r="J54" s="50"/>
      <c r="K54" s="50"/>
      <c r="L54" s="50"/>
      <c r="M54" s="97"/>
      <c r="N54" s="50">
        <f>+'[3]REC'!BR126</f>
        <v>0</v>
      </c>
      <c r="O54" s="170">
        <f t="shared" si="14"/>
        <v>0</v>
      </c>
      <c r="P54" s="105" t="s">
        <v>30</v>
      </c>
    </row>
    <row r="55" spans="1:18" ht="13.5" thickBot="1">
      <c r="A55" s="143" t="s">
        <v>56</v>
      </c>
      <c r="B55" s="76">
        <f aca="true" t="shared" si="15" ref="B55:G55">+B56+B66+B75+B73</f>
        <v>88150983.11999999</v>
      </c>
      <c r="C55" s="41">
        <f t="shared" si="15"/>
        <v>5803043.26</v>
      </c>
      <c r="D55" s="41">
        <f t="shared" si="15"/>
        <v>6532170.0600000005</v>
      </c>
      <c r="E55" s="41">
        <f t="shared" si="15"/>
        <v>5004433.43</v>
      </c>
      <c r="F55" s="41">
        <f t="shared" si="15"/>
        <v>25334163.85</v>
      </c>
      <c r="G55" s="41">
        <f t="shared" si="15"/>
        <v>8557960.83</v>
      </c>
      <c r="H55" s="41">
        <f>+H56+H66+H75+H73</f>
        <v>39171617.160000004</v>
      </c>
      <c r="I55" s="41">
        <f aca="true" t="shared" si="16" ref="I55:N55">+I56+I66+I75+I73</f>
        <v>0</v>
      </c>
      <c r="J55" s="41">
        <f t="shared" si="16"/>
        <v>0</v>
      </c>
      <c r="K55" s="41">
        <f t="shared" si="16"/>
        <v>0</v>
      </c>
      <c r="L55" s="41">
        <f t="shared" si="16"/>
        <v>0</v>
      </c>
      <c r="M55" s="41">
        <f t="shared" si="16"/>
        <v>0</v>
      </c>
      <c r="N55" s="41">
        <f t="shared" si="16"/>
        <v>0</v>
      </c>
      <c r="O55" s="41">
        <f>+O56+O66+O75+O73</f>
        <v>90403388.58999997</v>
      </c>
      <c r="P55" s="103">
        <f>+P56+P66+P75</f>
        <v>0.6696433595079343</v>
      </c>
      <c r="R55" s="11"/>
    </row>
    <row r="56" spans="1:18" ht="13.5" thickBot="1">
      <c r="A56" s="144" t="s">
        <v>57</v>
      </c>
      <c r="B56" s="76">
        <f aca="true" t="shared" si="17" ref="B56:O56">SUM(B57:B65)</f>
        <v>55537300</v>
      </c>
      <c r="C56" s="41">
        <f t="shared" si="17"/>
        <v>5544863.5</v>
      </c>
      <c r="D56" s="41">
        <f t="shared" si="17"/>
        <v>4550181.66</v>
      </c>
      <c r="E56" s="41">
        <f t="shared" si="17"/>
        <v>5004433.43</v>
      </c>
      <c r="F56" s="41">
        <f t="shared" si="17"/>
        <v>7378660.49</v>
      </c>
      <c r="G56" s="41">
        <f t="shared" si="17"/>
        <v>6028998.88</v>
      </c>
      <c r="H56" s="41">
        <f t="shared" si="17"/>
        <v>8683046.190000001</v>
      </c>
      <c r="I56" s="41">
        <f t="shared" si="17"/>
        <v>0</v>
      </c>
      <c r="J56" s="41">
        <f t="shared" si="17"/>
        <v>0</v>
      </c>
      <c r="K56" s="41">
        <f t="shared" si="17"/>
        <v>0</v>
      </c>
      <c r="L56" s="41">
        <f t="shared" si="17"/>
        <v>0</v>
      </c>
      <c r="M56" s="41">
        <f t="shared" si="17"/>
        <v>0</v>
      </c>
      <c r="N56" s="41">
        <f t="shared" si="17"/>
        <v>0</v>
      </c>
      <c r="O56" s="41">
        <f t="shared" si="17"/>
        <v>37190184.15</v>
      </c>
      <c r="P56" s="103">
        <f>+O56/B56</f>
        <v>0.6696433595079343</v>
      </c>
      <c r="R56" s="11"/>
    </row>
    <row r="57" spans="1:16" ht="12.75">
      <c r="A57" s="145" t="s">
        <v>58</v>
      </c>
      <c r="B57" s="83">
        <v>47345000</v>
      </c>
      <c r="C57" s="101">
        <v>4417603.5</v>
      </c>
      <c r="D57" s="52">
        <v>4435471.66</v>
      </c>
      <c r="E57" s="52">
        <v>4553913.43</v>
      </c>
      <c r="F57" s="51">
        <f>+'[4]REC'!V129</f>
        <v>6964520.49</v>
      </c>
      <c r="G57" s="50">
        <f>+'[4]REC'!AB129</f>
        <v>5760358.88</v>
      </c>
      <c r="H57" s="50">
        <f>+'[4]REC'!$AH$129</f>
        <v>8335066.19</v>
      </c>
      <c r="I57" s="50"/>
      <c r="J57" s="50"/>
      <c r="K57" s="43"/>
      <c r="L57" s="50"/>
      <c r="M57" s="98"/>
      <c r="N57" s="98">
        <f>+'[3]REC'!BR129</f>
        <v>0</v>
      </c>
      <c r="O57" s="170">
        <f aca="true" t="shared" si="18" ref="O57:O65">SUM(C57:N57)</f>
        <v>34466934.15</v>
      </c>
      <c r="P57" s="107"/>
    </row>
    <row r="58" spans="1:16" ht="12.75">
      <c r="A58" s="146" t="s">
        <v>59</v>
      </c>
      <c r="B58" s="84"/>
      <c r="C58" s="53"/>
      <c r="D58" s="53"/>
      <c r="E58" s="54"/>
      <c r="F58" s="50"/>
      <c r="G58" s="50"/>
      <c r="H58" s="50"/>
      <c r="I58" s="50"/>
      <c r="J58" s="50"/>
      <c r="K58" s="13"/>
      <c r="L58" s="50"/>
      <c r="M58" s="101"/>
      <c r="N58" s="101">
        <f>+'[3]REC'!BR130</f>
        <v>0</v>
      </c>
      <c r="O58" s="170">
        <f t="shared" si="18"/>
        <v>0</v>
      </c>
      <c r="P58" s="107" t="s">
        <v>30</v>
      </c>
    </row>
    <row r="59" spans="1:16" ht="12.75">
      <c r="A59" s="146" t="s">
        <v>60</v>
      </c>
      <c r="B59" s="84"/>
      <c r="C59" s="53"/>
      <c r="D59" s="53"/>
      <c r="E59" s="53"/>
      <c r="F59" s="51"/>
      <c r="G59" s="50"/>
      <c r="H59" s="50"/>
      <c r="I59" s="50"/>
      <c r="J59" s="50"/>
      <c r="K59" s="13"/>
      <c r="L59" s="50"/>
      <c r="M59" s="101"/>
      <c r="N59" s="101">
        <f>+'[3]REC'!BR131</f>
        <v>0</v>
      </c>
      <c r="O59" s="170">
        <f t="shared" si="18"/>
        <v>0</v>
      </c>
      <c r="P59" s="107" t="s">
        <v>30</v>
      </c>
    </row>
    <row r="60" spans="1:16" ht="12.75">
      <c r="A60" s="146" t="s">
        <v>61</v>
      </c>
      <c r="B60" s="84"/>
      <c r="C60" s="53"/>
      <c r="D60" s="53"/>
      <c r="E60" s="54"/>
      <c r="F60" s="50"/>
      <c r="G60" s="50"/>
      <c r="H60" s="50"/>
      <c r="I60" s="50"/>
      <c r="J60" s="50"/>
      <c r="K60" s="13"/>
      <c r="L60" s="50"/>
      <c r="M60" s="101"/>
      <c r="N60" s="101">
        <f>+'[3]REC'!BR132</f>
        <v>0</v>
      </c>
      <c r="O60" s="170">
        <f t="shared" si="18"/>
        <v>0</v>
      </c>
      <c r="P60" s="107" t="s">
        <v>30</v>
      </c>
    </row>
    <row r="61" spans="1:16" ht="12.75">
      <c r="A61" s="147" t="s">
        <v>62</v>
      </c>
      <c r="B61" s="84"/>
      <c r="C61" s="53"/>
      <c r="D61" s="12"/>
      <c r="E61" s="54"/>
      <c r="F61" s="50"/>
      <c r="G61" s="50"/>
      <c r="H61" s="50"/>
      <c r="I61" s="50"/>
      <c r="L61" s="50"/>
      <c r="M61" s="101"/>
      <c r="N61" s="101">
        <f>+'[3]REC'!BR133</f>
        <v>0</v>
      </c>
      <c r="O61" s="170">
        <f t="shared" si="18"/>
        <v>0</v>
      </c>
      <c r="P61" s="107"/>
    </row>
    <row r="62" spans="1:16" ht="12.75">
      <c r="A62" s="148" t="s">
        <v>63</v>
      </c>
      <c r="B62" s="84">
        <v>7992300</v>
      </c>
      <c r="C62" s="101">
        <v>927260</v>
      </c>
      <c r="D62" s="53">
        <v>114710</v>
      </c>
      <c r="E62" s="54">
        <v>450520</v>
      </c>
      <c r="F62" s="51">
        <f>+'[4]REC'!$V$133</f>
        <v>414140</v>
      </c>
      <c r="G62" s="50">
        <f>+'[4]REC'!AB133</f>
        <v>268640</v>
      </c>
      <c r="H62" s="50">
        <f>+'[4]REC'!$AH$133</f>
        <v>347980</v>
      </c>
      <c r="I62" s="50"/>
      <c r="J62" s="50"/>
      <c r="K62" s="13"/>
      <c r="L62" s="50"/>
      <c r="M62" s="101"/>
      <c r="N62" s="101">
        <f>+'[3]REC'!BR134</f>
        <v>0</v>
      </c>
      <c r="O62" s="170">
        <f t="shared" si="18"/>
        <v>2523250</v>
      </c>
      <c r="P62" s="107" t="s">
        <v>30</v>
      </c>
    </row>
    <row r="63" spans="1:16" ht="12.75">
      <c r="A63" s="164" t="s">
        <v>99</v>
      </c>
      <c r="B63" s="78">
        <v>0</v>
      </c>
      <c r="C63" s="53"/>
      <c r="D63" s="53"/>
      <c r="E63" s="54"/>
      <c r="F63" s="50"/>
      <c r="G63" s="50"/>
      <c r="H63" s="50"/>
      <c r="I63" s="50"/>
      <c r="J63" s="50"/>
      <c r="K63" s="13"/>
      <c r="L63" s="50"/>
      <c r="M63" s="101"/>
      <c r="N63" s="101">
        <f>+'[3]REC'!BR135</f>
        <v>0</v>
      </c>
      <c r="O63" s="170">
        <f t="shared" si="18"/>
        <v>0</v>
      </c>
      <c r="P63" s="108"/>
    </row>
    <row r="64" spans="1:16" ht="13.5" thickBot="1">
      <c r="A64" s="146" t="s">
        <v>64</v>
      </c>
      <c r="B64" s="78">
        <v>0</v>
      </c>
      <c r="C64" s="53"/>
      <c r="D64" s="53"/>
      <c r="E64" s="54"/>
      <c r="F64" s="50"/>
      <c r="G64" s="50"/>
      <c r="H64" s="50"/>
      <c r="I64" s="50"/>
      <c r="J64" s="50"/>
      <c r="K64" s="50"/>
      <c r="L64" s="50"/>
      <c r="M64" s="50"/>
      <c r="N64" s="50"/>
      <c r="O64" s="170">
        <f t="shared" si="18"/>
        <v>0</v>
      </c>
      <c r="P64" s="109"/>
    </row>
    <row r="65" spans="1:16" ht="13.5" thickBot="1">
      <c r="A65" s="149" t="s">
        <v>65</v>
      </c>
      <c r="B65" s="80">
        <v>200000</v>
      </c>
      <c r="C65" s="55">
        <v>200000</v>
      </c>
      <c r="D65" s="55"/>
      <c r="E65" s="55"/>
      <c r="F65" s="56"/>
      <c r="G65" s="56"/>
      <c r="H65" s="56"/>
      <c r="I65" s="56"/>
      <c r="J65" s="56"/>
      <c r="K65" s="56"/>
      <c r="L65" s="56"/>
      <c r="M65" s="56"/>
      <c r="N65" s="97"/>
      <c r="O65" s="170">
        <f t="shared" si="18"/>
        <v>200000</v>
      </c>
      <c r="P65" s="110"/>
    </row>
    <row r="66" spans="1:16" ht="13.5" thickBot="1">
      <c r="A66" s="143" t="s">
        <v>66</v>
      </c>
      <c r="B66" s="76">
        <f>SUM(B67:B72)</f>
        <v>3060098.01</v>
      </c>
      <c r="C66" s="41">
        <v>0</v>
      </c>
      <c r="D66" s="41">
        <v>0</v>
      </c>
      <c r="E66" s="41">
        <v>0</v>
      </c>
      <c r="F66" s="41">
        <f>SUM(F68:F72)</f>
        <v>3060098.01</v>
      </c>
      <c r="G66" s="15">
        <f>SUM(G67:G69)</f>
        <v>0</v>
      </c>
      <c r="H66" s="15">
        <f aca="true" t="shared" si="19" ref="H66:N66">SUM(H68:H72)</f>
        <v>28276883.04</v>
      </c>
      <c r="I66" s="15">
        <f t="shared" si="19"/>
        <v>0</v>
      </c>
      <c r="J66" s="15">
        <f t="shared" si="19"/>
        <v>0</v>
      </c>
      <c r="K66" s="15">
        <f t="shared" si="19"/>
        <v>0</v>
      </c>
      <c r="L66" s="15">
        <f t="shared" si="19"/>
        <v>0</v>
      </c>
      <c r="M66" s="15">
        <f t="shared" si="19"/>
        <v>0</v>
      </c>
      <c r="N66" s="16">
        <f t="shared" si="19"/>
        <v>0</v>
      </c>
      <c r="O66" s="171">
        <f>SUM(O67:O72)</f>
        <v>31336981.049999997</v>
      </c>
      <c r="P66" s="103"/>
    </row>
    <row r="67" spans="1:16" ht="12.75">
      <c r="A67" s="141" t="s">
        <v>67</v>
      </c>
      <c r="B67" s="85">
        <v>0</v>
      </c>
      <c r="C67" s="17"/>
      <c r="D67" s="17"/>
      <c r="E67" s="17"/>
      <c r="F67" s="17"/>
      <c r="G67" s="17"/>
      <c r="H67" s="17"/>
      <c r="I67" s="17"/>
      <c r="J67" s="18"/>
      <c r="K67" s="18"/>
      <c r="L67" s="18"/>
      <c r="M67" s="19"/>
      <c r="N67" s="20"/>
      <c r="O67" s="170">
        <f aca="true" t="shared" si="20" ref="O67:O72">SUM(C67:N67)</f>
        <v>0</v>
      </c>
      <c r="P67" s="111"/>
    </row>
    <row r="68" spans="1:16" ht="12.75">
      <c r="A68" s="141" t="s">
        <v>68</v>
      </c>
      <c r="B68" s="86">
        <v>0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20"/>
      <c r="O68" s="170">
        <f t="shared" si="20"/>
        <v>0</v>
      </c>
      <c r="P68" s="105" t="s">
        <v>30</v>
      </c>
    </row>
    <row r="69" spans="1:16" ht="12.75">
      <c r="A69" s="146" t="s">
        <v>69</v>
      </c>
      <c r="B69" s="86">
        <v>0</v>
      </c>
      <c r="C69" s="19"/>
      <c r="D69" s="19"/>
      <c r="E69" s="19"/>
      <c r="F69" s="19"/>
      <c r="G69" s="19"/>
      <c r="H69" s="19">
        <f>+'[4]REC'!$AH$140</f>
        <v>28276883.04</v>
      </c>
      <c r="I69" s="19"/>
      <c r="J69" s="19"/>
      <c r="K69" s="19"/>
      <c r="L69" s="19"/>
      <c r="M69" s="19"/>
      <c r="N69" s="20"/>
      <c r="O69" s="170">
        <f t="shared" si="20"/>
        <v>28276883.04</v>
      </c>
      <c r="P69" s="105" t="s">
        <v>30</v>
      </c>
    </row>
    <row r="70" spans="1:16" ht="12.75">
      <c r="A70" s="150" t="s">
        <v>70</v>
      </c>
      <c r="B70" s="86">
        <v>3060098.01</v>
      </c>
      <c r="C70" s="19"/>
      <c r="D70" s="19"/>
      <c r="E70" s="19"/>
      <c r="F70" s="19">
        <f>+'[4]REC'!$V$142</f>
        <v>3060098.01</v>
      </c>
      <c r="G70" s="19"/>
      <c r="H70" s="19"/>
      <c r="I70" s="19"/>
      <c r="J70" s="19"/>
      <c r="K70" s="44"/>
      <c r="L70" s="19"/>
      <c r="M70" s="19"/>
      <c r="N70" s="20"/>
      <c r="O70" s="170">
        <f t="shared" si="20"/>
        <v>3060098.01</v>
      </c>
      <c r="P70" s="105"/>
    </row>
    <row r="71" spans="1:16" ht="12.75">
      <c r="A71" s="146" t="s">
        <v>71</v>
      </c>
      <c r="B71" s="86">
        <v>0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0"/>
      <c r="O71" s="170">
        <f t="shared" si="20"/>
        <v>0</v>
      </c>
      <c r="P71" s="105"/>
    </row>
    <row r="72" spans="1:16" ht="13.5" thickBot="1">
      <c r="A72" s="151" t="s">
        <v>72</v>
      </c>
      <c r="B72" s="87">
        <v>0</v>
      </c>
      <c r="C72" s="21"/>
      <c r="D72" s="21"/>
      <c r="E72" s="21"/>
      <c r="F72" s="21"/>
      <c r="G72" s="21"/>
      <c r="H72" s="21"/>
      <c r="I72" s="21"/>
      <c r="J72" s="22"/>
      <c r="K72" s="22"/>
      <c r="L72" s="22"/>
      <c r="M72" s="22"/>
      <c r="N72" s="23"/>
      <c r="O72" s="170">
        <f t="shared" si="20"/>
        <v>0</v>
      </c>
      <c r="P72" s="109"/>
    </row>
    <row r="73" spans="1:16" ht="13.5" thickBot="1">
      <c r="A73" s="143" t="s">
        <v>97</v>
      </c>
      <c r="B73" s="76">
        <f aca="true" t="shared" si="21" ref="B73:H73">+B74</f>
        <v>15153585.11</v>
      </c>
      <c r="C73" s="76">
        <v>258179.76</v>
      </c>
      <c r="D73" s="76">
        <v>0</v>
      </c>
      <c r="E73" s="76">
        <f t="shared" si="21"/>
        <v>0</v>
      </c>
      <c r="F73" s="76">
        <f t="shared" si="21"/>
        <v>14895405.35</v>
      </c>
      <c r="G73" s="76">
        <f t="shared" si="21"/>
        <v>377190.43</v>
      </c>
      <c r="H73" s="76">
        <f t="shared" si="21"/>
        <v>0</v>
      </c>
      <c r="I73" s="118"/>
      <c r="J73" s="166"/>
      <c r="K73" s="166"/>
      <c r="L73" s="15">
        <f>+L74</f>
        <v>0</v>
      </c>
      <c r="M73" s="15">
        <f>+M74</f>
        <v>0</v>
      </c>
      <c r="N73" s="166"/>
      <c r="O73" s="76">
        <f>+O74</f>
        <v>15530775.54</v>
      </c>
      <c r="P73" s="110"/>
    </row>
    <row r="74" spans="1:16" ht="13.5" thickBot="1">
      <c r="A74" s="151" t="s">
        <v>98</v>
      </c>
      <c r="B74" s="117">
        <v>15153585.11</v>
      </c>
      <c r="C74" s="118">
        <v>258179.76</v>
      </c>
      <c r="D74" s="118"/>
      <c r="E74" s="118"/>
      <c r="F74" s="118">
        <f>+'[4]REC'!V145</f>
        <v>14895405.35</v>
      </c>
      <c r="G74" s="118">
        <f>+'[4]REC'!AB146</f>
        <v>377190.43</v>
      </c>
      <c r="H74" s="118">
        <f>+'[4]REC'!$AH$146</f>
        <v>0</v>
      </c>
      <c r="I74" s="118"/>
      <c r="J74" s="119"/>
      <c r="K74" s="119"/>
      <c r="L74" s="119"/>
      <c r="M74" s="119"/>
      <c r="N74" s="120"/>
      <c r="O74" s="170">
        <f>SUM(C74:N74)</f>
        <v>15530775.54</v>
      </c>
      <c r="P74" s="110"/>
    </row>
    <row r="75" spans="1:16" ht="13.5" thickBot="1">
      <c r="A75" s="152" t="s">
        <v>73</v>
      </c>
      <c r="B75" s="76">
        <f aca="true" t="shared" si="22" ref="B75:O75">+B76+B77</f>
        <v>14400000</v>
      </c>
      <c r="C75" s="57">
        <v>0</v>
      </c>
      <c r="D75" s="57">
        <v>1981988.4</v>
      </c>
      <c r="E75" s="57">
        <f t="shared" si="22"/>
        <v>0</v>
      </c>
      <c r="F75" s="57">
        <f t="shared" si="22"/>
        <v>0</v>
      </c>
      <c r="G75" s="57">
        <f t="shared" si="22"/>
        <v>2151771.52</v>
      </c>
      <c r="H75" s="57">
        <f t="shared" si="22"/>
        <v>2211687.93</v>
      </c>
      <c r="I75" s="57">
        <f t="shared" si="22"/>
        <v>0</v>
      </c>
      <c r="J75" s="57">
        <f t="shared" si="22"/>
        <v>0</v>
      </c>
      <c r="K75" s="57">
        <f t="shared" si="22"/>
        <v>0</v>
      </c>
      <c r="L75" s="57">
        <f t="shared" si="22"/>
        <v>0</v>
      </c>
      <c r="M75" s="57">
        <f t="shared" si="22"/>
        <v>0</v>
      </c>
      <c r="N75" s="57">
        <f t="shared" si="22"/>
        <v>0</v>
      </c>
      <c r="O75" s="57">
        <f t="shared" si="22"/>
        <v>6345447.85</v>
      </c>
      <c r="P75" s="112"/>
    </row>
    <row r="76" spans="1:16" ht="12.75">
      <c r="A76" s="153" t="s">
        <v>74</v>
      </c>
      <c r="B76" s="88">
        <v>0</v>
      </c>
      <c r="C76" s="52"/>
      <c r="D76" s="52"/>
      <c r="E76" s="52"/>
      <c r="F76" s="58"/>
      <c r="G76" s="58"/>
      <c r="H76" s="52"/>
      <c r="I76" s="52"/>
      <c r="J76" s="52"/>
      <c r="K76" s="52"/>
      <c r="L76" s="52"/>
      <c r="M76" s="52"/>
      <c r="N76" s="52"/>
      <c r="O76" s="170">
        <f>SUM(C76:N76)</f>
        <v>0</v>
      </c>
      <c r="P76" s="113"/>
    </row>
    <row r="77" spans="1:16" ht="13.5" thickBot="1">
      <c r="A77" s="154" t="s">
        <v>75</v>
      </c>
      <c r="B77" s="89">
        <v>14400000</v>
      </c>
      <c r="C77" s="59"/>
      <c r="D77" s="59">
        <v>1981988.4</v>
      </c>
      <c r="E77" s="99"/>
      <c r="F77" s="59">
        <f>+'[4]REC'!$V$152</f>
        <v>0</v>
      </c>
      <c r="G77" s="59">
        <f>+'[4]REC'!AB152</f>
        <v>2151771.52</v>
      </c>
      <c r="H77" s="59">
        <f>+'[4]REC'!$AH$152</f>
        <v>2211687.93</v>
      </c>
      <c r="I77" s="59"/>
      <c r="J77" s="59"/>
      <c r="K77" s="59"/>
      <c r="L77" s="59"/>
      <c r="M77" s="59"/>
      <c r="N77" s="99">
        <f>+'[3]REC'!$BR$152</f>
        <v>0</v>
      </c>
      <c r="O77" s="170">
        <f>SUM(C77:N77)</f>
        <v>6345447.85</v>
      </c>
      <c r="P77" s="109"/>
    </row>
    <row r="78" spans="1:16" ht="13.5" thickBot="1">
      <c r="A78" s="155"/>
      <c r="B78" s="9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172"/>
      <c r="P78" s="108"/>
    </row>
    <row r="79" spans="1:16" ht="13.5" thickBot="1">
      <c r="A79" s="156" t="s">
        <v>76</v>
      </c>
      <c r="B79" s="91">
        <f aca="true" t="shared" si="23" ref="B79:O79">SUM(B80:B82)</f>
        <v>128500</v>
      </c>
      <c r="C79" s="42">
        <v>218.53</v>
      </c>
      <c r="D79" s="42">
        <v>28082.05</v>
      </c>
      <c r="E79" s="42">
        <f t="shared" si="23"/>
        <v>50291.259999999995</v>
      </c>
      <c r="F79" s="42">
        <f t="shared" si="23"/>
        <v>1480.31</v>
      </c>
      <c r="G79" s="42">
        <f t="shared" si="23"/>
        <v>49873.130000000005</v>
      </c>
      <c r="H79" s="42">
        <f t="shared" si="23"/>
        <v>38958.82</v>
      </c>
      <c r="I79" s="42">
        <f t="shared" si="23"/>
        <v>0</v>
      </c>
      <c r="J79" s="42">
        <f t="shared" si="23"/>
        <v>0</v>
      </c>
      <c r="K79" s="42">
        <f t="shared" si="23"/>
        <v>0</v>
      </c>
      <c r="L79" s="61">
        <f t="shared" si="23"/>
        <v>0</v>
      </c>
      <c r="M79" s="61">
        <f t="shared" si="23"/>
        <v>0</v>
      </c>
      <c r="N79" s="61">
        <f t="shared" si="23"/>
        <v>0</v>
      </c>
      <c r="O79" s="42">
        <f t="shared" si="23"/>
        <v>168904.1</v>
      </c>
      <c r="P79" s="114"/>
    </row>
    <row r="80" spans="1:16" ht="12.75">
      <c r="A80" s="140" t="s">
        <v>77</v>
      </c>
      <c r="B80" s="78">
        <f>+'[2]REC'!$W$152</f>
        <v>0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170">
        <f>SUM(C80:N80)</f>
        <v>0</v>
      </c>
      <c r="P80" s="104"/>
    </row>
    <row r="81" spans="1:16" ht="12.75">
      <c r="A81" s="141" t="s">
        <v>78</v>
      </c>
      <c r="B81" s="92">
        <v>128500</v>
      </c>
      <c r="C81" s="51">
        <v>218.53</v>
      </c>
      <c r="D81" s="51">
        <v>28082.05</v>
      </c>
      <c r="E81" s="51">
        <v>50291.259999999995</v>
      </c>
      <c r="F81" s="51">
        <f>+'[4]REC'!$V$159</f>
        <v>1480.31</v>
      </c>
      <c r="G81" s="51">
        <f>+'[4]REC'!AB159</f>
        <v>49873.130000000005</v>
      </c>
      <c r="H81" s="51">
        <f>+'[4]REC'!$AH$159</f>
        <v>38958.82</v>
      </c>
      <c r="I81" s="51"/>
      <c r="J81" s="51"/>
      <c r="K81" s="51"/>
      <c r="L81" s="51"/>
      <c r="M81" s="97"/>
      <c r="N81" s="51">
        <f>+'[3]REC'!$BR$159</f>
        <v>0</v>
      </c>
      <c r="O81" s="170">
        <f>SUM(C81:N81)</f>
        <v>168904.1</v>
      </c>
      <c r="P81" s="105" t="s">
        <v>30</v>
      </c>
    </row>
    <row r="82" spans="1:16" ht="13.5" thickBot="1">
      <c r="A82" s="142" t="s">
        <v>79</v>
      </c>
      <c r="B82" s="93">
        <f>+'[1]REC'!$C$170</f>
        <v>0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173">
        <f>SUM(C82:N82)</f>
        <v>0</v>
      </c>
      <c r="P82" s="106"/>
    </row>
    <row r="83" spans="1:18" ht="13.5" thickBot="1">
      <c r="A83" s="157" t="s">
        <v>88</v>
      </c>
      <c r="B83" s="94">
        <f aca="true" t="shared" si="24" ref="B83:O83">+B79+B6</f>
        <v>6486775931.41</v>
      </c>
      <c r="C83" s="63">
        <v>628571086.26</v>
      </c>
      <c r="D83" s="63">
        <v>440016380.98</v>
      </c>
      <c r="E83" s="63">
        <f>+E79+E6</f>
        <v>599096886.26</v>
      </c>
      <c r="F83" s="63">
        <f t="shared" si="24"/>
        <v>723330936.66</v>
      </c>
      <c r="G83" s="63">
        <f t="shared" si="24"/>
        <v>675581353.92</v>
      </c>
      <c r="H83" s="63">
        <f t="shared" si="24"/>
        <v>622903294.4900001</v>
      </c>
      <c r="I83" s="63">
        <f t="shared" si="24"/>
        <v>0</v>
      </c>
      <c r="J83" s="63">
        <f t="shared" si="24"/>
        <v>0</v>
      </c>
      <c r="K83" s="63">
        <f t="shared" si="24"/>
        <v>0</v>
      </c>
      <c r="L83" s="63">
        <f t="shared" si="24"/>
        <v>0</v>
      </c>
      <c r="M83" s="63">
        <f t="shared" si="24"/>
        <v>0</v>
      </c>
      <c r="N83" s="63">
        <f t="shared" si="24"/>
        <v>0</v>
      </c>
      <c r="O83" s="63">
        <f t="shared" si="24"/>
        <v>3689499938.57</v>
      </c>
      <c r="P83" s="64">
        <f>+O83/B83</f>
        <v>0.5687725269967867</v>
      </c>
      <c r="Q83" s="24"/>
      <c r="R83" s="11"/>
    </row>
    <row r="84" spans="1:19" ht="13.5" thickBot="1">
      <c r="A84" s="156" t="s">
        <v>80</v>
      </c>
      <c r="B84" s="91">
        <f aca="true" t="shared" si="25" ref="B84:O84">+B85+B88+B89</f>
        <v>471232600</v>
      </c>
      <c r="C84" s="42">
        <v>79703112.93</v>
      </c>
      <c r="D84" s="25">
        <v>-26244604.980000004</v>
      </c>
      <c r="E84" s="42">
        <f>+E85+E88+E89</f>
        <v>100833411.49</v>
      </c>
      <c r="F84" s="25">
        <f t="shared" si="25"/>
        <v>-34450636.7</v>
      </c>
      <c r="G84" s="25">
        <f t="shared" si="25"/>
        <v>90031780.17</v>
      </c>
      <c r="H84" s="25">
        <f t="shared" si="25"/>
        <v>181376885.24</v>
      </c>
      <c r="I84" s="25">
        <f t="shared" si="25"/>
        <v>0</v>
      </c>
      <c r="J84" s="25">
        <f t="shared" si="25"/>
        <v>0</v>
      </c>
      <c r="K84" s="25">
        <f t="shared" si="25"/>
        <v>0</v>
      </c>
      <c r="L84" s="25">
        <f t="shared" si="25"/>
        <v>0</v>
      </c>
      <c r="M84" s="25">
        <f t="shared" si="25"/>
        <v>0</v>
      </c>
      <c r="N84" s="25">
        <f t="shared" si="25"/>
        <v>0</v>
      </c>
      <c r="O84" s="25">
        <f t="shared" si="25"/>
        <v>391249948.15</v>
      </c>
      <c r="P84" s="64">
        <f>+O84/B84</f>
        <v>0.8302692728601544</v>
      </c>
      <c r="Q84" s="24"/>
      <c r="R84" s="165"/>
      <c r="S84" s="11"/>
    </row>
    <row r="85" spans="1:19" ht="13.5" thickBot="1">
      <c r="A85" s="158" t="s">
        <v>81</v>
      </c>
      <c r="B85" s="91">
        <f aca="true" t="shared" si="26" ref="B85:O85">SUM(B86:B87)</f>
        <v>382723200</v>
      </c>
      <c r="C85" s="25">
        <v>79703112.93</v>
      </c>
      <c r="D85" s="25">
        <v>-26244604.980000004</v>
      </c>
      <c r="E85" s="25">
        <f t="shared" si="26"/>
        <v>100833411.49</v>
      </c>
      <c r="F85" s="25">
        <f t="shared" si="26"/>
        <v>-34450636.7</v>
      </c>
      <c r="G85" s="25">
        <f t="shared" si="26"/>
        <v>90031780.17</v>
      </c>
      <c r="H85" s="25">
        <f t="shared" si="26"/>
        <v>181376885.24</v>
      </c>
      <c r="I85" s="25">
        <f t="shared" si="26"/>
        <v>0</v>
      </c>
      <c r="J85" s="25">
        <f t="shared" si="26"/>
        <v>0</v>
      </c>
      <c r="K85" s="25">
        <f t="shared" si="26"/>
        <v>0</v>
      </c>
      <c r="L85" s="25">
        <f t="shared" si="26"/>
        <v>0</v>
      </c>
      <c r="M85" s="25">
        <f t="shared" si="26"/>
        <v>0</v>
      </c>
      <c r="N85" s="25">
        <f t="shared" si="26"/>
        <v>0</v>
      </c>
      <c r="O85" s="25">
        <f t="shared" si="26"/>
        <v>391249948.15</v>
      </c>
      <c r="P85" s="115">
        <f>+O85/B85</f>
        <v>1.0222791514859826</v>
      </c>
      <c r="S85" s="26"/>
    </row>
    <row r="86" spans="1:19" ht="13.5" thickBot="1">
      <c r="A86" s="140" t="s">
        <v>82</v>
      </c>
      <c r="B86" s="93"/>
      <c r="C86" s="11">
        <v>79703112.93</v>
      </c>
      <c r="D86" s="28">
        <v>-26244604.980000004</v>
      </c>
      <c r="E86" s="11">
        <v>100833411.49</v>
      </c>
      <c r="F86" s="28">
        <v>-34450636.7</v>
      </c>
      <c r="G86" s="28">
        <v>40031780.17</v>
      </c>
      <c r="H86" s="28">
        <v>-58623114.76</v>
      </c>
      <c r="I86" s="28"/>
      <c r="J86" s="28"/>
      <c r="K86" s="28"/>
      <c r="L86" s="28"/>
      <c r="M86" s="28"/>
      <c r="N86" s="51"/>
      <c r="O86" s="170">
        <f>SUM(C86:N86)</f>
        <v>101249948.15</v>
      </c>
      <c r="P86" s="107"/>
      <c r="Q86" s="179"/>
      <c r="R86" s="179"/>
      <c r="S86" s="11"/>
    </row>
    <row r="87" spans="1:18" ht="13.5" thickBot="1">
      <c r="A87" s="142" t="s">
        <v>83</v>
      </c>
      <c r="B87" s="93">
        <v>382723200</v>
      </c>
      <c r="C87" s="62"/>
      <c r="D87" s="62"/>
      <c r="E87" s="62"/>
      <c r="F87" s="62"/>
      <c r="G87" s="66">
        <f>+'[4]REC'!$AB$190</f>
        <v>50000000</v>
      </c>
      <c r="H87" s="66">
        <f>+'[4]REC'!$AH$190</f>
        <v>240000000</v>
      </c>
      <c r="I87" s="66"/>
      <c r="J87" s="28"/>
      <c r="K87" s="66"/>
      <c r="L87" s="66"/>
      <c r="M87" s="66"/>
      <c r="N87" s="66"/>
      <c r="O87" s="170">
        <f>SUM(C87:N87)</f>
        <v>290000000</v>
      </c>
      <c r="P87" s="108" t="s">
        <v>30</v>
      </c>
      <c r="R87" s="26"/>
    </row>
    <row r="88" spans="1:18" ht="13.5" thickBot="1">
      <c r="A88" s="159" t="s">
        <v>84</v>
      </c>
      <c r="B88" s="93"/>
      <c r="C88" s="67">
        <v>0</v>
      </c>
      <c r="D88" s="67"/>
      <c r="E88" s="67">
        <v>0</v>
      </c>
      <c r="F88" s="67">
        <v>0</v>
      </c>
      <c r="G88" s="68"/>
      <c r="H88" s="68"/>
      <c r="I88" s="68"/>
      <c r="J88" s="68"/>
      <c r="K88" s="68"/>
      <c r="L88" s="68"/>
      <c r="M88" s="68"/>
      <c r="N88" s="68"/>
      <c r="O88" s="170">
        <f>SUM(C88:N88)</f>
        <v>0</v>
      </c>
      <c r="P88" s="112" t="s">
        <v>30</v>
      </c>
      <c r="R88" s="11"/>
    </row>
    <row r="89" spans="1:19" ht="13.5" thickBot="1">
      <c r="A89" s="159" t="s">
        <v>85</v>
      </c>
      <c r="B89" s="95">
        <v>88509400</v>
      </c>
      <c r="C89" s="68">
        <v>0</v>
      </c>
      <c r="D89" s="68">
        <v>0</v>
      </c>
      <c r="E89" s="68">
        <v>0</v>
      </c>
      <c r="F89" s="68">
        <v>0</v>
      </c>
      <c r="G89" s="69"/>
      <c r="H89" s="70"/>
      <c r="I89" s="70"/>
      <c r="J89" s="69"/>
      <c r="K89" s="12"/>
      <c r="L89" s="69"/>
      <c r="M89" s="69"/>
      <c r="N89" s="65"/>
      <c r="O89" s="170">
        <f>SUM(C89:N89)</f>
        <v>0</v>
      </c>
      <c r="P89" s="107" t="s">
        <v>30</v>
      </c>
      <c r="R89" s="165"/>
      <c r="S89" s="29"/>
    </row>
    <row r="90" spans="1:19" ht="13.5" thickBot="1">
      <c r="A90" s="160" t="s">
        <v>86</v>
      </c>
      <c r="B90" s="161">
        <f aca="true" t="shared" si="27" ref="B90:N90">+B83+B84</f>
        <v>6958008531.41</v>
      </c>
      <c r="C90" s="162">
        <v>708274199.19</v>
      </c>
      <c r="D90" s="162">
        <v>413771776</v>
      </c>
      <c r="E90" s="162">
        <f t="shared" si="27"/>
        <v>699930297.75</v>
      </c>
      <c r="F90" s="162">
        <f t="shared" si="27"/>
        <v>688880299.9599999</v>
      </c>
      <c r="G90" s="162">
        <f t="shared" si="27"/>
        <v>765613134.0899999</v>
      </c>
      <c r="H90" s="162">
        <f t="shared" si="27"/>
        <v>804280179.7300001</v>
      </c>
      <c r="I90" s="162">
        <f t="shared" si="27"/>
        <v>0</v>
      </c>
      <c r="J90" s="162">
        <f t="shared" si="27"/>
        <v>0</v>
      </c>
      <c r="K90" s="162">
        <f t="shared" si="27"/>
        <v>0</v>
      </c>
      <c r="L90" s="162">
        <f t="shared" si="27"/>
        <v>0</v>
      </c>
      <c r="M90" s="162">
        <f t="shared" si="27"/>
        <v>0</v>
      </c>
      <c r="N90" s="162">
        <f t="shared" si="27"/>
        <v>0</v>
      </c>
      <c r="O90" s="174">
        <f>+O83+O84</f>
        <v>4080749886.7200003</v>
      </c>
      <c r="P90" s="116">
        <f>+O90/B90</f>
        <v>0.586482449439173</v>
      </c>
      <c r="Q90" s="33"/>
      <c r="S90" s="29"/>
    </row>
    <row r="91" spans="15:19" ht="12.75">
      <c r="O91" s="175"/>
      <c r="R91" s="11"/>
      <c r="S91" s="11"/>
    </row>
    <row r="92" spans="1:15" ht="12.75">
      <c r="A92" s="96" t="s">
        <v>89</v>
      </c>
      <c r="B92" s="30"/>
      <c r="D92" s="31"/>
      <c r="E92" s="31"/>
      <c r="F92" s="32"/>
      <c r="G92" s="33"/>
      <c r="H92" s="24"/>
      <c r="I92" s="31"/>
      <c r="J92" s="27"/>
      <c r="K92" s="34"/>
      <c r="L92" s="34"/>
      <c r="M92" s="24"/>
      <c r="N92" s="35"/>
      <c r="O92" s="176"/>
    </row>
    <row r="93" spans="1:19" ht="12.75">
      <c r="A93" s="163" t="s">
        <v>103</v>
      </c>
      <c r="B93" s="36"/>
      <c r="C93" s="9"/>
      <c r="K93" s="37"/>
      <c r="L93" s="34"/>
      <c r="M93" s="38"/>
      <c r="N93" s="11"/>
      <c r="O93" s="176"/>
      <c r="P93" s="3"/>
      <c r="S93" s="29"/>
    </row>
    <row r="94" spans="3:19" ht="12.75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1"/>
      <c r="O94" s="177"/>
      <c r="P94" s="11"/>
      <c r="S94" s="29"/>
    </row>
    <row r="95" spans="11:19" ht="12.75">
      <c r="K95" s="39"/>
      <c r="L95" s="39"/>
      <c r="M95" s="39"/>
      <c r="N95" s="39"/>
      <c r="O95" s="177"/>
      <c r="P95" s="3"/>
      <c r="S95" s="11"/>
    </row>
    <row r="96" spans="12:19" ht="12.75">
      <c r="L96" s="29"/>
      <c r="M96" s="29"/>
      <c r="O96" s="38"/>
      <c r="P96" s="11"/>
      <c r="S96" s="11"/>
    </row>
    <row r="97" spans="15:16" ht="12.75">
      <c r="O97" s="177"/>
      <c r="P97" s="11"/>
    </row>
    <row r="98" spans="15:16" ht="12.75">
      <c r="O98" s="168"/>
      <c r="P98" s="11"/>
    </row>
    <row r="99" ht="12.75">
      <c r="O99" s="168"/>
    </row>
    <row r="101" ht="12.75">
      <c r="O101" s="168"/>
    </row>
  </sheetData>
  <sheetProtection selectLockedCells="1" selectUnlockedCells="1"/>
  <printOptions/>
  <pageMargins left="0.07874015748031496" right="0.07874015748031496" top="0.2362204724409449" bottom="0.07874015748031496" header="0.5118110236220472" footer="0.5118110236220472"/>
  <pageSetup horizontalDpi="300" verticalDpi="300" orientation="portrait" paperSize="9" scale="75" r:id="rId1"/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" sqref="A1:P88"/>
    </sheetView>
  </sheetViews>
  <sheetFormatPr defaultColWidth="11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Grenci</dc:creator>
  <cp:keywords/>
  <dc:description/>
  <cp:lastModifiedBy>Roxana Alemany</cp:lastModifiedBy>
  <cp:lastPrinted>2022-04-25T14:01:04Z</cp:lastPrinted>
  <dcterms:created xsi:type="dcterms:W3CDTF">2021-05-18T15:39:49Z</dcterms:created>
  <dcterms:modified xsi:type="dcterms:W3CDTF">2022-07-07T16:37:51Z</dcterms:modified>
  <cp:category/>
  <cp:version/>
  <cp:contentType/>
  <cp:contentStatus/>
</cp:coreProperties>
</file>